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greg/Documents/Games/Card Games/Leaving Earth/"/>
    </mc:Choice>
  </mc:AlternateContent>
  <xr:revisionPtr revIDLastSave="0" documentId="13_ncr:1_{56CC106A-108C-A141-8639-FCE96EC150AA}" xr6:coauthVersionLast="47" xr6:coauthVersionMax="47" xr10:uidLastSave="{00000000-0000-0000-0000-000000000000}"/>
  <bookViews>
    <workbookView xWindow="10760" yWindow="1820" windowWidth="28800" windowHeight="17600" tabRatio="500" activeTab="1" xr2:uid="{00000000-000D-0000-FFFF-FFFF00000000}"/>
  </bookViews>
  <sheets>
    <sheet name="OP Example Mission" sheetId="23" r:id="rId1"/>
    <sheet name="Mission Planner 1" sheetId="2" r:id="rId2"/>
    <sheet name="Mission Planner 2" sheetId="24" r:id="rId3"/>
    <sheet name="Mission Planner 3" sheetId="25" r:id="rId4"/>
    <sheet name="Mission Planner 4" sheetId="26" r:id="rId5"/>
  </sheets>
  <definedNames>
    <definedName name="Destinations" localSheetId="1">'Mission Planner 1'!$AA$6:$BM$6</definedName>
    <definedName name="Destinations" localSheetId="2">'Mission Planner 2'!$AA$6:$BM$6</definedName>
    <definedName name="Destinations" localSheetId="3">'Mission Planner 3'!$AA$6:$BM$6</definedName>
    <definedName name="Destinations" localSheetId="4">'Mission Planner 4'!$AA$6:$BM$6</definedName>
    <definedName name="Destinations" localSheetId="0">'OP Example Mission'!$AA$6:$BM$6</definedName>
    <definedName name="Maneuver_Difficulties" localSheetId="1">'Mission Planner 1'!$AA$7:$BM$38</definedName>
    <definedName name="Maneuver_Difficulties" localSheetId="2">'Mission Planner 2'!$AA$7:$BM$38</definedName>
    <definedName name="Maneuver_Difficulties" localSheetId="3">'Mission Planner 3'!$AA$7:$BM$38</definedName>
    <definedName name="Maneuver_Difficulties" localSheetId="4">'Mission Planner 4'!$AA$7:$BM$38</definedName>
    <definedName name="Maneuver_Difficulties" localSheetId="0">'OP Example Mission'!$AA$7:$BM$38</definedName>
    <definedName name="Maneuver_Years" localSheetId="1">'Mission Planner 1'!$BO$7:$DA$38</definedName>
    <definedName name="Maneuver_Years" localSheetId="2">'Mission Planner 2'!$BO$7:$DA$38</definedName>
    <definedName name="Maneuver_Years" localSheetId="3">'Mission Planner 3'!$BO$7:$DA$38</definedName>
    <definedName name="Maneuver_Years" localSheetId="4">'Mission Planner 4'!$BO$7:$DA$38</definedName>
    <definedName name="Maneuver_Years" localSheetId="0">'OP Example Mission'!$BO$7:$DA$38</definedName>
    <definedName name="Origins" localSheetId="1">'Mission Planner 1'!$Z$7:$Z$38</definedName>
    <definedName name="Origins" localSheetId="2">'Mission Planner 2'!$Z$7:$Z$38</definedName>
    <definedName name="Origins" localSheetId="3">'Mission Planner 3'!$Z$7:$Z$38</definedName>
    <definedName name="Origins" localSheetId="4">'Mission Planner 4'!$Z$7:$Z$38</definedName>
    <definedName name="Origins" localSheetId="0">'OP Example Mission'!$Z$7:$Z$38</definedName>
    <definedName name="_xlnm.Print_Area" localSheetId="1">'Mission Planner 1'!$B$2:$T$44</definedName>
    <definedName name="_xlnm.Print_Area" localSheetId="2">'Mission Planner 2'!$B$2:$T$44</definedName>
    <definedName name="_xlnm.Print_Area" localSheetId="3">'Mission Planner 3'!$B$2:$T$44</definedName>
    <definedName name="_xlnm.Print_Area" localSheetId="4">'Mission Planner 4'!$B$2:$T$44</definedName>
    <definedName name="_xlnm.Print_Area" localSheetId="0">'OP Example Mission'!$B$2:$T$44</definedName>
    <definedName name="Valid_Destinations" localSheetId="1">'Mission Planner 1'!$Z$6:$BM$6</definedName>
    <definedName name="Valid_Destinations" localSheetId="2">'Mission Planner 2'!$Z$6:$BM$6</definedName>
    <definedName name="Valid_Destinations" localSheetId="3">'Mission Planner 3'!$Z$6:$BM$6</definedName>
    <definedName name="Valid_Destinations" localSheetId="4">'Mission Planner 4'!$Z$6:$BM$6</definedName>
    <definedName name="Valid_Destinations" localSheetId="0">'OP Example Mission'!$Z$6:$BM$6</definedName>
    <definedName name="Valid_Origins" localSheetId="1">'Mission Planner 1'!$Z$6:$Z$38</definedName>
    <definedName name="Valid_Origins" localSheetId="2">'Mission Planner 2'!$Z$6:$Z$38</definedName>
    <definedName name="Valid_Origins" localSheetId="3">'Mission Planner 3'!$Z$6:$Z$38</definedName>
    <definedName name="Valid_Origins" localSheetId="4">'Mission Planner 4'!$Z$6:$Z$38</definedName>
    <definedName name="Valid_Origins" localSheetId="0">'OP Example Mission'!$Z$6:$Z$38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4" i="26" l="1"/>
  <c r="Q54" i="26"/>
  <c r="P54" i="26"/>
  <c r="N53" i="26"/>
  <c r="Q53" i="26" s="1"/>
  <c r="M53" i="26"/>
  <c r="P53" i="26" s="1"/>
  <c r="S52" i="26"/>
  <c r="N52" i="26"/>
  <c r="Q52" i="26" s="1"/>
  <c r="M52" i="26"/>
  <c r="P52" i="26" s="1"/>
  <c r="N51" i="26"/>
  <c r="Q51" i="26" s="1"/>
  <c r="M51" i="26"/>
  <c r="P51" i="26" s="1"/>
  <c r="N50" i="26"/>
  <c r="Q50" i="26" s="1"/>
  <c r="M50" i="26"/>
  <c r="P50" i="26" s="1"/>
  <c r="H50" i="26" a="1"/>
  <c r="H50" i="26" s="1"/>
  <c r="I50" i="26" s="1"/>
  <c r="G50" i="26"/>
  <c r="E50" i="26" a="1"/>
  <c r="E50" i="26" s="1"/>
  <c r="C50" i="26"/>
  <c r="S49" i="26"/>
  <c r="Q49" i="26"/>
  <c r="P49" i="26"/>
  <c r="N48" i="26"/>
  <c r="Q48" i="26" s="1"/>
  <c r="M48" i="26"/>
  <c r="P48" i="26" s="1"/>
  <c r="S47" i="26"/>
  <c r="Q47" i="26"/>
  <c r="N47" i="26"/>
  <c r="M47" i="26"/>
  <c r="P47" i="26" s="1"/>
  <c r="N46" i="26"/>
  <c r="Q46" i="26" s="1"/>
  <c r="M46" i="26"/>
  <c r="P46" i="26" s="1"/>
  <c r="N45" i="26"/>
  <c r="Q45" i="26" s="1"/>
  <c r="M45" i="26"/>
  <c r="P45" i="26" s="1"/>
  <c r="H45" i="26" a="1"/>
  <c r="H45" i="26" s="1"/>
  <c r="I45" i="26" s="1"/>
  <c r="G45" i="26"/>
  <c r="E45" i="26"/>
  <c r="E45" i="26" a="1"/>
  <c r="C45" i="26"/>
  <c r="S44" i="26"/>
  <c r="Q44" i="26"/>
  <c r="P44" i="26"/>
  <c r="P43" i="26"/>
  <c r="N43" i="26"/>
  <c r="Q43" i="26" s="1"/>
  <c r="M43" i="26"/>
  <c r="S42" i="26"/>
  <c r="N42" i="26"/>
  <c r="Q42" i="26" s="1"/>
  <c r="M42" i="26"/>
  <c r="P42" i="26" s="1"/>
  <c r="N41" i="26"/>
  <c r="Q41" i="26" s="1"/>
  <c r="M41" i="26"/>
  <c r="P41" i="26" s="1"/>
  <c r="Q40" i="26"/>
  <c r="P40" i="26"/>
  <c r="N40" i="26"/>
  <c r="M40" i="26"/>
  <c r="H40" i="26" a="1"/>
  <c r="H40" i="26" s="1"/>
  <c r="I40" i="26" s="1"/>
  <c r="G40" i="26"/>
  <c r="E40" i="26" a="1"/>
  <c r="E40" i="26" s="1"/>
  <c r="C40" i="26"/>
  <c r="S39" i="26"/>
  <c r="Q39" i="26"/>
  <c r="P39" i="26"/>
  <c r="BN38" i="26"/>
  <c r="BL38" i="26"/>
  <c r="BK38" i="26"/>
  <c r="BJ38" i="26"/>
  <c r="BI38" i="26"/>
  <c r="BH38" i="26"/>
  <c r="BG38" i="26"/>
  <c r="BF38" i="26"/>
  <c r="BE38" i="26"/>
  <c r="BD38" i="26"/>
  <c r="BC38" i="26"/>
  <c r="BB38" i="26"/>
  <c r="BA38" i="26"/>
  <c r="AZ38" i="26"/>
  <c r="AY38" i="26"/>
  <c r="AX38" i="26"/>
  <c r="AW38" i="26"/>
  <c r="AV38" i="26"/>
  <c r="AU38" i="26"/>
  <c r="AT38" i="26"/>
  <c r="AS38" i="26"/>
  <c r="AR38" i="26"/>
  <c r="AQ38" i="26"/>
  <c r="AP38" i="26"/>
  <c r="AO38" i="26"/>
  <c r="AN38" i="26"/>
  <c r="AM38" i="26"/>
  <c r="AL38" i="26"/>
  <c r="AK38" i="26"/>
  <c r="AJ38" i="26"/>
  <c r="AH38" i="26"/>
  <c r="AG38" i="26"/>
  <c r="AF38" i="26"/>
  <c r="AE38" i="26"/>
  <c r="AD38" i="26"/>
  <c r="AC38" i="26"/>
  <c r="AB38" i="26"/>
  <c r="AA38" i="26"/>
  <c r="N38" i="26"/>
  <c r="Q38" i="26" s="1"/>
  <c r="M38" i="26"/>
  <c r="P38" i="26" s="1"/>
  <c r="BN37" i="26"/>
  <c r="BM37" i="26"/>
  <c r="BL37" i="26"/>
  <c r="BK37" i="26"/>
  <c r="BJ37" i="26"/>
  <c r="BI37" i="26"/>
  <c r="BH37" i="26"/>
  <c r="BG37" i="26"/>
  <c r="BE37" i="26"/>
  <c r="BD37" i="26"/>
  <c r="BC37" i="26"/>
  <c r="BB37" i="26"/>
  <c r="BA37" i="26"/>
  <c r="AZ37" i="26"/>
  <c r="AY37" i="26"/>
  <c r="AX37" i="26"/>
  <c r="AW37" i="26"/>
  <c r="AV37" i="26"/>
  <c r="AU37" i="26"/>
  <c r="AT37" i="26"/>
  <c r="AS37" i="26"/>
  <c r="AR37" i="26"/>
  <c r="AQ37" i="26"/>
  <c r="AP37" i="26"/>
  <c r="AO37" i="26"/>
  <c r="AN37" i="26"/>
  <c r="AM37" i="26"/>
  <c r="AL37" i="26"/>
  <c r="AK37" i="26"/>
  <c r="AJ37" i="26"/>
  <c r="AI37" i="26"/>
  <c r="AH37" i="26"/>
  <c r="AG37" i="26"/>
  <c r="AF37" i="26"/>
  <c r="AE37" i="26"/>
  <c r="AD37" i="26"/>
  <c r="AC37" i="26"/>
  <c r="AB37" i="26"/>
  <c r="AA37" i="26"/>
  <c r="S37" i="26"/>
  <c r="Q37" i="26"/>
  <c r="P37" i="26"/>
  <c r="N37" i="26"/>
  <c r="M37" i="26"/>
  <c r="BN36" i="26"/>
  <c r="BM36" i="26"/>
  <c r="BL36" i="26"/>
  <c r="BK36" i="26"/>
  <c r="BJ36" i="26"/>
  <c r="BI36" i="26"/>
  <c r="BG36" i="26"/>
  <c r="BF36" i="26"/>
  <c r="BE36" i="26"/>
  <c r="BD36" i="26"/>
  <c r="BC36" i="26"/>
  <c r="BB36" i="26"/>
  <c r="BA36" i="26"/>
  <c r="AZ36" i="26"/>
  <c r="AY36" i="26"/>
  <c r="AX36" i="26"/>
  <c r="AW36" i="26"/>
  <c r="AV36" i="26"/>
  <c r="AU36" i="26"/>
  <c r="AT36" i="26"/>
  <c r="AS36" i="26"/>
  <c r="AR36" i="26"/>
  <c r="AQ36" i="26"/>
  <c r="AP36" i="26"/>
  <c r="AO36" i="26"/>
  <c r="AN36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N36" i="26"/>
  <c r="Q36" i="26" s="1"/>
  <c r="M36" i="26"/>
  <c r="P36" i="26" s="1"/>
  <c r="BN35" i="26"/>
  <c r="BM35" i="26"/>
  <c r="BL35" i="26"/>
  <c r="BK35" i="26"/>
  <c r="BI35" i="26"/>
  <c r="BH35" i="26"/>
  <c r="BG35" i="26"/>
  <c r="BE35" i="26"/>
  <c r="BD35" i="26"/>
  <c r="BC35" i="26"/>
  <c r="BB35" i="26"/>
  <c r="BA35" i="26"/>
  <c r="AZ35" i="26"/>
  <c r="AY35" i="26"/>
  <c r="AX35" i="26"/>
  <c r="AW35" i="26"/>
  <c r="AV35" i="26"/>
  <c r="AU35" i="26"/>
  <c r="AT35" i="26"/>
  <c r="AS35" i="26"/>
  <c r="AR35" i="26"/>
  <c r="AQ35" i="26"/>
  <c r="AP35" i="26"/>
  <c r="AO35" i="26"/>
  <c r="AN35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Q35" i="26"/>
  <c r="N35" i="26"/>
  <c r="M35" i="26"/>
  <c r="P35" i="26" s="1"/>
  <c r="H35" i="26" a="1"/>
  <c r="H35" i="26" s="1"/>
  <c r="I35" i="26" s="1"/>
  <c r="G35" i="26"/>
  <c r="E35" i="26" a="1"/>
  <c r="E35" i="26" s="1"/>
  <c r="C35" i="26"/>
  <c r="BN34" i="26"/>
  <c r="BM34" i="26"/>
  <c r="BL34" i="26"/>
  <c r="BG34" i="26"/>
  <c r="BF34" i="26"/>
  <c r="BD34" i="26"/>
  <c r="BC34" i="26"/>
  <c r="BB34" i="26"/>
  <c r="BA34" i="26"/>
  <c r="AZ34" i="26"/>
  <c r="AY34" i="26"/>
  <c r="AX34" i="26"/>
  <c r="AW34" i="26"/>
  <c r="AV34" i="26"/>
  <c r="AU34" i="26"/>
  <c r="AT34" i="26"/>
  <c r="AS34" i="26"/>
  <c r="AR34" i="26"/>
  <c r="AQ34" i="26"/>
  <c r="AP34" i="26"/>
  <c r="AO34" i="26"/>
  <c r="AN34" i="26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S34" i="26"/>
  <c r="Q34" i="26"/>
  <c r="P34" i="26"/>
  <c r="BN33" i="26"/>
  <c r="BM33" i="26"/>
  <c r="BK33" i="26"/>
  <c r="BJ33" i="26"/>
  <c r="BI33" i="26"/>
  <c r="BH33" i="26"/>
  <c r="BE33" i="26"/>
  <c r="BD33" i="26"/>
  <c r="BC33" i="26"/>
  <c r="BB33" i="26"/>
  <c r="BA33" i="26"/>
  <c r="AZ33" i="26"/>
  <c r="AY33" i="26"/>
  <c r="AX33" i="26"/>
  <c r="AW33" i="26"/>
  <c r="AV33" i="26"/>
  <c r="AU33" i="26"/>
  <c r="AT33" i="26"/>
  <c r="AS33" i="26"/>
  <c r="AR33" i="26"/>
  <c r="AQ33" i="26"/>
  <c r="AP33" i="26"/>
  <c r="AO33" i="26"/>
  <c r="AN33" i="26"/>
  <c r="AM33" i="26"/>
  <c r="AL33" i="26"/>
  <c r="AK33" i="26"/>
  <c r="AJ33" i="26"/>
  <c r="AH33" i="26"/>
  <c r="AG33" i="26"/>
  <c r="AF33" i="26"/>
  <c r="AE33" i="26"/>
  <c r="AD33" i="26"/>
  <c r="AC33" i="26"/>
  <c r="AB33" i="26"/>
  <c r="AA33" i="26"/>
  <c r="N33" i="26"/>
  <c r="Q33" i="26" s="1"/>
  <c r="M33" i="26"/>
  <c r="P33" i="26" s="1"/>
  <c r="BN32" i="26"/>
  <c r="BM32" i="26"/>
  <c r="BL32" i="26"/>
  <c r="BK32" i="26"/>
  <c r="BJ32" i="26"/>
  <c r="BI32" i="26"/>
  <c r="BH32" i="26"/>
  <c r="BG32" i="26"/>
  <c r="BF32" i="26"/>
  <c r="BE32" i="26"/>
  <c r="BD32" i="26"/>
  <c r="BC32" i="26"/>
  <c r="BB32" i="26"/>
  <c r="BA32" i="26"/>
  <c r="AZ32" i="26"/>
  <c r="AY32" i="26"/>
  <c r="AW32" i="26"/>
  <c r="AV32" i="26"/>
  <c r="AU32" i="26"/>
  <c r="AT32" i="26"/>
  <c r="AS32" i="26"/>
  <c r="AR32" i="26"/>
  <c r="AQ32" i="26"/>
  <c r="AP32" i="26"/>
  <c r="AO32" i="26"/>
  <c r="AN32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S32" i="26"/>
  <c r="N32" i="26"/>
  <c r="Q32" i="26" s="1"/>
  <c r="M32" i="26"/>
  <c r="P32" i="26" s="1"/>
  <c r="BN31" i="26"/>
  <c r="BM31" i="26"/>
  <c r="BL31" i="26"/>
  <c r="BK31" i="26"/>
  <c r="BJ31" i="26"/>
  <c r="BI31" i="26"/>
  <c r="BH31" i="26"/>
  <c r="BG31" i="26"/>
  <c r="BF31" i="26"/>
  <c r="BE31" i="26"/>
  <c r="BD31" i="26"/>
  <c r="BC31" i="26"/>
  <c r="BA31" i="26"/>
  <c r="AZ31" i="26"/>
  <c r="AY31" i="26"/>
  <c r="AX31" i="26"/>
  <c r="AW31" i="26"/>
  <c r="AV31" i="26"/>
  <c r="AU31" i="26"/>
  <c r="AT31" i="26"/>
  <c r="AS31" i="26"/>
  <c r="AR31" i="26"/>
  <c r="AQ31" i="26"/>
  <c r="AP31" i="26"/>
  <c r="AO31" i="26"/>
  <c r="AN31" i="26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N31" i="26"/>
  <c r="Q31" i="26" s="1"/>
  <c r="M31" i="26"/>
  <c r="P31" i="26" s="1"/>
  <c r="BN30" i="26"/>
  <c r="BM30" i="26"/>
  <c r="BL30" i="26"/>
  <c r="BK30" i="26"/>
  <c r="BJ30" i="26"/>
  <c r="BI30" i="26"/>
  <c r="BH30" i="26"/>
  <c r="BG30" i="26"/>
  <c r="BF30" i="26"/>
  <c r="BE30" i="26"/>
  <c r="BD30" i="26"/>
  <c r="BB30" i="26"/>
  <c r="BA30" i="26"/>
  <c r="AZ30" i="26"/>
  <c r="AY30" i="26"/>
  <c r="AW30" i="26"/>
  <c r="AV30" i="26"/>
  <c r="AU30" i="26"/>
  <c r="AT30" i="26"/>
  <c r="AS30" i="26"/>
  <c r="AR30" i="26"/>
  <c r="AQ30" i="26"/>
  <c r="AP30" i="26"/>
  <c r="AO30" i="26"/>
  <c r="AN30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P30" i="26"/>
  <c r="N30" i="26"/>
  <c r="Q30" i="26" s="1"/>
  <c r="M30" i="26"/>
  <c r="H30" i="26" a="1"/>
  <c r="H30" i="26" s="1"/>
  <c r="I30" i="26" s="1"/>
  <c r="G30" i="26"/>
  <c r="E30" i="26" a="1"/>
  <c r="E30" i="26" s="1"/>
  <c r="C30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S29" i="26"/>
  <c r="Q29" i="26"/>
  <c r="P29" i="26"/>
  <c r="BN28" i="26"/>
  <c r="BM28" i="26"/>
  <c r="BL28" i="26"/>
  <c r="BK28" i="26"/>
  <c r="BJ28" i="26"/>
  <c r="BI28" i="26"/>
  <c r="BH28" i="26"/>
  <c r="BG28" i="26"/>
  <c r="BF28" i="26"/>
  <c r="BE28" i="26"/>
  <c r="BD28" i="26"/>
  <c r="BC28" i="26"/>
  <c r="BB28" i="26"/>
  <c r="BA28" i="26"/>
  <c r="AZ28" i="26"/>
  <c r="AY28" i="26"/>
  <c r="AV28" i="26"/>
  <c r="AU28" i="26"/>
  <c r="AT28" i="26"/>
  <c r="AS28" i="26"/>
  <c r="AR28" i="26"/>
  <c r="AQ28" i="26"/>
  <c r="AP28" i="26"/>
  <c r="AO28" i="26"/>
  <c r="AN28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N28" i="26"/>
  <c r="Q28" i="26" s="1"/>
  <c r="M28" i="26"/>
  <c r="P28" i="26" s="1"/>
  <c r="BN27" i="26"/>
  <c r="BM27" i="26"/>
  <c r="BL27" i="26"/>
  <c r="BK27" i="26"/>
  <c r="BJ27" i="26"/>
  <c r="BI27" i="26"/>
  <c r="BH27" i="26"/>
  <c r="BG27" i="26"/>
  <c r="BF27" i="26"/>
  <c r="BE27" i="26"/>
  <c r="BC27" i="26"/>
  <c r="AY27" i="26"/>
  <c r="AX27" i="26"/>
  <c r="AV27" i="26"/>
  <c r="AU27" i="26"/>
  <c r="AT27" i="26"/>
  <c r="AS27" i="26"/>
  <c r="AR27" i="26"/>
  <c r="AQ27" i="26"/>
  <c r="AP27" i="26"/>
  <c r="AO27" i="26"/>
  <c r="AN27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S27" i="26"/>
  <c r="N27" i="26"/>
  <c r="Q27" i="26" s="1"/>
  <c r="M27" i="26"/>
  <c r="P27" i="26" s="1"/>
  <c r="BN26" i="26"/>
  <c r="BM26" i="26"/>
  <c r="BL26" i="26"/>
  <c r="BK26" i="26"/>
  <c r="BJ26" i="26"/>
  <c r="BI26" i="26"/>
  <c r="BH26" i="26"/>
  <c r="BG26" i="26"/>
  <c r="BF26" i="26"/>
  <c r="BD26" i="26"/>
  <c r="BC26" i="26"/>
  <c r="BB26" i="26"/>
  <c r="BA26" i="26"/>
  <c r="AZ26" i="26"/>
  <c r="AW26" i="26"/>
  <c r="AV26" i="26"/>
  <c r="AU26" i="26"/>
  <c r="AT26" i="26"/>
  <c r="AS26" i="26"/>
  <c r="AR26" i="26"/>
  <c r="AQ26" i="26"/>
  <c r="AP26" i="26"/>
  <c r="AO26" i="26"/>
  <c r="AN26" i="26"/>
  <c r="AM26" i="26"/>
  <c r="AL26" i="26"/>
  <c r="AK26" i="26"/>
  <c r="AJ26" i="26"/>
  <c r="AH26" i="26"/>
  <c r="AG26" i="26"/>
  <c r="AF26" i="26"/>
  <c r="AE26" i="26"/>
  <c r="AD26" i="26"/>
  <c r="AC26" i="26"/>
  <c r="AB26" i="26"/>
  <c r="AA26" i="26"/>
  <c r="N26" i="26"/>
  <c r="Q26" i="26" s="1"/>
  <c r="M26" i="26"/>
  <c r="P26" i="26" s="1"/>
  <c r="BN25" i="26"/>
  <c r="BM25" i="26"/>
  <c r="BL25" i="26"/>
  <c r="BK25" i="26"/>
  <c r="BJ25" i="26"/>
  <c r="BI25" i="26"/>
  <c r="BH25" i="26"/>
  <c r="BG25" i="26"/>
  <c r="BF25" i="26"/>
  <c r="BE25" i="26"/>
  <c r="BD25" i="26"/>
  <c r="BC25" i="26"/>
  <c r="BB25" i="26"/>
  <c r="BA25" i="26"/>
  <c r="AZ25" i="26"/>
  <c r="AY25" i="26"/>
  <c r="AX25" i="26"/>
  <c r="AW25" i="26"/>
  <c r="AV25" i="26"/>
  <c r="AU25" i="26"/>
  <c r="AT25" i="26"/>
  <c r="AS25" i="26"/>
  <c r="AR25" i="26"/>
  <c r="AQ25" i="26"/>
  <c r="AP25" i="26"/>
  <c r="AO25" i="26"/>
  <c r="AN25" i="26"/>
  <c r="AM25" i="26"/>
  <c r="AL25" i="26"/>
  <c r="AK25" i="26"/>
  <c r="AJ25" i="26"/>
  <c r="AG25" i="26"/>
  <c r="AF25" i="26"/>
  <c r="AE25" i="26"/>
  <c r="AD25" i="26"/>
  <c r="AC25" i="26"/>
  <c r="AB25" i="26"/>
  <c r="AA25" i="26"/>
  <c r="N25" i="26"/>
  <c r="Q25" i="26" s="1"/>
  <c r="M25" i="26"/>
  <c r="P25" i="26" s="1"/>
  <c r="I25" i="26"/>
  <c r="H25" i="26"/>
  <c r="H25" i="26" a="1"/>
  <c r="G25" i="26"/>
  <c r="E25" i="26" a="1"/>
  <c r="E25" i="26" s="1"/>
  <c r="C25" i="26"/>
  <c r="BN24" i="26"/>
  <c r="BM24" i="26"/>
  <c r="BL24" i="26"/>
  <c r="BK24" i="26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S24" i="26"/>
  <c r="Q24" i="26"/>
  <c r="P24" i="26"/>
  <c r="BN23" i="26"/>
  <c r="BM23" i="26"/>
  <c r="BL23" i="26"/>
  <c r="BK23" i="26"/>
  <c r="BJ23" i="26"/>
  <c r="BI23" i="26"/>
  <c r="BH23" i="26"/>
  <c r="BG23" i="26"/>
  <c r="BF23" i="26"/>
  <c r="BE23" i="26"/>
  <c r="BD23" i="26"/>
  <c r="BC23" i="26"/>
  <c r="BB23" i="26"/>
  <c r="BA23" i="26"/>
  <c r="AZ23" i="26"/>
  <c r="AY23" i="26"/>
  <c r="AX23" i="26"/>
  <c r="AV23" i="26"/>
  <c r="AT23" i="26"/>
  <c r="AQ23" i="26"/>
  <c r="AP23" i="26"/>
  <c r="AO23" i="26"/>
  <c r="AN23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Q23" i="26"/>
  <c r="N23" i="26"/>
  <c r="M23" i="26"/>
  <c r="P23" i="26" s="1"/>
  <c r="BN22" i="26"/>
  <c r="BM22" i="26"/>
  <c r="BL22" i="26"/>
  <c r="BK22" i="26"/>
  <c r="BJ22" i="26"/>
  <c r="BI22" i="26"/>
  <c r="BH22" i="26"/>
  <c r="BG22" i="26"/>
  <c r="BF22" i="26"/>
  <c r="BE22" i="26"/>
  <c r="BD22" i="26"/>
  <c r="BC22" i="26"/>
  <c r="BB22" i="26"/>
  <c r="BA22" i="26"/>
  <c r="AZ22" i="26"/>
  <c r="AY22" i="26"/>
  <c r="AX22" i="26"/>
  <c r="AW22" i="26"/>
  <c r="AV22" i="26"/>
  <c r="AT22" i="26"/>
  <c r="AS22" i="26"/>
  <c r="AR22" i="26"/>
  <c r="AQ22" i="26"/>
  <c r="AP22" i="26"/>
  <c r="AO22" i="26"/>
  <c r="AN22" i="26"/>
  <c r="AM22" i="26"/>
  <c r="AL22" i="26"/>
  <c r="AK22" i="26"/>
  <c r="AJ22" i="26"/>
  <c r="AG22" i="26"/>
  <c r="AF22" i="26"/>
  <c r="AE22" i="26"/>
  <c r="AD22" i="26"/>
  <c r="AC22" i="26"/>
  <c r="AB22" i="26"/>
  <c r="AA22" i="26"/>
  <c r="S22" i="26"/>
  <c r="N22" i="26"/>
  <c r="Q22" i="26" s="1"/>
  <c r="M22" i="26"/>
  <c r="P22" i="26" s="1"/>
  <c r="BN21" i="26"/>
  <c r="BM21" i="26"/>
  <c r="BL21" i="26"/>
  <c r="BK21" i="26"/>
  <c r="BJ21" i="26"/>
  <c r="BI21" i="26"/>
  <c r="BH21" i="26"/>
  <c r="BG21" i="26"/>
  <c r="BF21" i="26"/>
  <c r="BE21" i="26"/>
  <c r="BD21" i="26"/>
  <c r="BC21" i="26"/>
  <c r="BB21" i="26"/>
  <c r="BA21" i="26"/>
  <c r="AZ21" i="26"/>
  <c r="AY21" i="26"/>
  <c r="AX21" i="26"/>
  <c r="AW21" i="26"/>
  <c r="AV21" i="26"/>
  <c r="AU21" i="26"/>
  <c r="AT21" i="26"/>
  <c r="AS21" i="26"/>
  <c r="AR21" i="26"/>
  <c r="AQ21" i="26"/>
  <c r="AO21" i="26"/>
  <c r="AN21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N21" i="26"/>
  <c r="Q21" i="26" s="1"/>
  <c r="M21" i="26"/>
  <c r="P21" i="26" s="1"/>
  <c r="BN20" i="26"/>
  <c r="BM20" i="26"/>
  <c r="BL20" i="26"/>
  <c r="BK20" i="26"/>
  <c r="BJ20" i="26"/>
  <c r="BI20" i="26"/>
  <c r="BH20" i="26"/>
  <c r="BG20" i="26"/>
  <c r="BF20" i="26"/>
  <c r="BE20" i="26"/>
  <c r="BD20" i="26"/>
  <c r="BC20" i="26"/>
  <c r="BB20" i="26"/>
  <c r="BA20" i="26"/>
  <c r="AZ20" i="26"/>
  <c r="AY20" i="26"/>
  <c r="AX20" i="26"/>
  <c r="AW20" i="26"/>
  <c r="AV20" i="26"/>
  <c r="AU20" i="26"/>
  <c r="AT20" i="26"/>
  <c r="AS20" i="26"/>
  <c r="AR20" i="26"/>
  <c r="AP20" i="26"/>
  <c r="AO20" i="26"/>
  <c r="AN20" i="26"/>
  <c r="AM20" i="26"/>
  <c r="AL20" i="26"/>
  <c r="AK20" i="26"/>
  <c r="AJ20" i="26"/>
  <c r="AI20" i="26"/>
  <c r="AG20" i="26"/>
  <c r="AF20" i="26"/>
  <c r="AE20" i="26"/>
  <c r="AD20" i="26"/>
  <c r="AC20" i="26"/>
  <c r="AB20" i="26"/>
  <c r="AA20" i="26"/>
  <c r="N20" i="26"/>
  <c r="Q20" i="26" s="1"/>
  <c r="M20" i="26"/>
  <c r="P20" i="26" s="1"/>
  <c r="I20" i="26"/>
  <c r="H20" i="26"/>
  <c r="H20" i="26" a="1"/>
  <c r="G20" i="26"/>
  <c r="E20" i="26" a="1"/>
  <c r="E20" i="26" s="1"/>
  <c r="C20" i="26"/>
  <c r="BN19" i="26"/>
  <c r="BM19" i="26"/>
  <c r="BL19" i="26"/>
  <c r="BK19" i="26"/>
  <c r="BJ19" i="26"/>
  <c r="BI19" i="26"/>
  <c r="BH19" i="26"/>
  <c r="BG19" i="26"/>
  <c r="BF19" i="26"/>
  <c r="BE19" i="26"/>
  <c r="BD19" i="26"/>
  <c r="BC19" i="26"/>
  <c r="BB19" i="26"/>
  <c r="BA19" i="26"/>
  <c r="AZ19" i="26"/>
  <c r="AY19" i="26"/>
  <c r="AX19" i="26"/>
  <c r="AW19" i="26"/>
  <c r="AV19" i="26"/>
  <c r="AU19" i="26"/>
  <c r="AT19" i="26"/>
  <c r="AS19" i="26"/>
  <c r="AR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S19" i="26"/>
  <c r="Q19" i="26"/>
  <c r="P19" i="26"/>
  <c r="BN18" i="26"/>
  <c r="BM18" i="26"/>
  <c r="BL18" i="26"/>
  <c r="BK18" i="26"/>
  <c r="BJ18" i="26"/>
  <c r="BI18" i="26"/>
  <c r="BH18" i="26"/>
  <c r="BG18" i="26"/>
  <c r="BF18" i="26"/>
  <c r="BE18" i="26"/>
  <c r="BD18" i="26"/>
  <c r="BC18" i="26"/>
  <c r="BB18" i="26"/>
  <c r="BA18" i="26"/>
  <c r="AZ18" i="26"/>
  <c r="AY18" i="26"/>
  <c r="AX18" i="26"/>
  <c r="AW18" i="26"/>
  <c r="AV18" i="26"/>
  <c r="AU18" i="26"/>
  <c r="AT18" i="26"/>
  <c r="AS18" i="26"/>
  <c r="AR18" i="26"/>
  <c r="AQ18" i="26"/>
  <c r="AP18" i="26"/>
  <c r="AO18" i="26"/>
  <c r="AN18" i="26"/>
  <c r="AM18" i="26"/>
  <c r="AL18" i="26"/>
  <c r="AK18" i="26"/>
  <c r="AI18" i="26"/>
  <c r="AH18" i="26"/>
  <c r="AG18" i="26"/>
  <c r="AF18" i="26"/>
  <c r="AE18" i="26"/>
  <c r="AD18" i="26"/>
  <c r="AC18" i="26"/>
  <c r="AB18" i="26"/>
  <c r="AA18" i="26"/>
  <c r="N18" i="26"/>
  <c r="Q18" i="26" s="1"/>
  <c r="M18" i="26"/>
  <c r="P18" i="26" s="1"/>
  <c r="BN17" i="26"/>
  <c r="BM17" i="26"/>
  <c r="BL17" i="26"/>
  <c r="BK17" i="26"/>
  <c r="BJ17" i="26"/>
  <c r="BI17" i="26"/>
  <c r="BH17" i="26"/>
  <c r="BG17" i="26"/>
  <c r="BF17" i="26"/>
  <c r="BE17" i="26"/>
  <c r="BD17" i="26"/>
  <c r="BC17" i="26"/>
  <c r="BB17" i="26"/>
  <c r="BA17" i="26"/>
  <c r="AZ17" i="26"/>
  <c r="AY17" i="26"/>
  <c r="AX17" i="26"/>
  <c r="AW17" i="26"/>
  <c r="AV17" i="26"/>
  <c r="AU17" i="26"/>
  <c r="AT17" i="26"/>
  <c r="AS17" i="26"/>
  <c r="AR17" i="26"/>
  <c r="AQ17" i="26"/>
  <c r="AP17" i="26"/>
  <c r="AO17" i="26"/>
  <c r="AN17" i="26"/>
  <c r="AM17" i="26"/>
  <c r="AL17" i="26"/>
  <c r="AK17" i="26"/>
  <c r="AI17" i="26"/>
  <c r="AH17" i="26"/>
  <c r="AG17" i="26"/>
  <c r="AF17" i="26"/>
  <c r="AE17" i="26"/>
  <c r="AD17" i="26"/>
  <c r="AC17" i="26"/>
  <c r="AB17" i="26"/>
  <c r="AA17" i="26"/>
  <c r="S17" i="26"/>
  <c r="P17" i="26"/>
  <c r="N17" i="26"/>
  <c r="Q17" i="26" s="1"/>
  <c r="M17" i="26"/>
  <c r="BN16" i="26"/>
  <c r="BM16" i="26"/>
  <c r="BL16" i="26"/>
  <c r="BK16" i="26"/>
  <c r="BJ16" i="26"/>
  <c r="BI16" i="26"/>
  <c r="BH16" i="26"/>
  <c r="BG16" i="26"/>
  <c r="BF16" i="26"/>
  <c r="BE16" i="26"/>
  <c r="BD16" i="26"/>
  <c r="BC16" i="26"/>
  <c r="BB16" i="26"/>
  <c r="BA16" i="26"/>
  <c r="AZ16" i="26"/>
  <c r="AY16" i="26"/>
  <c r="AX16" i="26"/>
  <c r="AV16" i="26"/>
  <c r="AU16" i="26"/>
  <c r="AT16" i="26"/>
  <c r="AS16" i="26"/>
  <c r="AR16" i="26"/>
  <c r="AQ16" i="26"/>
  <c r="AP16" i="26"/>
  <c r="AO16" i="26"/>
  <c r="AN16" i="26"/>
  <c r="AL16" i="26"/>
  <c r="AI16" i="26"/>
  <c r="AH16" i="26"/>
  <c r="AG16" i="26"/>
  <c r="AF16" i="26"/>
  <c r="AE16" i="26"/>
  <c r="AD16" i="26"/>
  <c r="AC16" i="26"/>
  <c r="AB16" i="26"/>
  <c r="AA16" i="26"/>
  <c r="N16" i="26"/>
  <c r="Q16" i="26" s="1"/>
  <c r="M16" i="26"/>
  <c r="P16" i="26" s="1"/>
  <c r="BN15" i="26"/>
  <c r="BM15" i="26"/>
  <c r="BL15" i="26"/>
  <c r="BK15" i="26"/>
  <c r="BJ15" i="26"/>
  <c r="BI15" i="26"/>
  <c r="BH15" i="26"/>
  <c r="BG15" i="26"/>
  <c r="BF15" i="26"/>
  <c r="BE15" i="26"/>
  <c r="BD15" i="26"/>
  <c r="BC15" i="26"/>
  <c r="BB15" i="26"/>
  <c r="BA15" i="26"/>
  <c r="AZ15" i="26"/>
  <c r="AY15" i="26"/>
  <c r="AX15" i="26"/>
  <c r="AW15" i="26"/>
  <c r="AV15" i="26"/>
  <c r="AU15" i="26"/>
  <c r="AT15" i="26"/>
  <c r="AS15" i="26"/>
  <c r="AR15" i="26"/>
  <c r="AQ15" i="26"/>
  <c r="AP15" i="26"/>
  <c r="AO15" i="26"/>
  <c r="AL15" i="26"/>
  <c r="AK15" i="26"/>
  <c r="AJ15" i="26"/>
  <c r="AG15" i="26"/>
  <c r="AF15" i="26"/>
  <c r="AE15" i="26"/>
  <c r="AD15" i="26"/>
  <c r="AB15" i="26"/>
  <c r="AA15" i="26"/>
  <c r="N15" i="26"/>
  <c r="Q15" i="26" s="1"/>
  <c r="M15" i="26"/>
  <c r="P15" i="26" s="1"/>
  <c r="H15" i="26" a="1"/>
  <c r="H15" i="26" s="1"/>
  <c r="I15" i="26" s="1"/>
  <c r="G15" i="26"/>
  <c r="E15" i="26" a="1"/>
  <c r="E15" i="26" s="1"/>
  <c r="C15" i="26"/>
  <c r="BN14" i="26"/>
  <c r="BM14" i="26"/>
  <c r="BK14" i="26"/>
  <c r="BJ14" i="26"/>
  <c r="BI14" i="26"/>
  <c r="BH14" i="26"/>
  <c r="BG14" i="26"/>
  <c r="BF14" i="26"/>
  <c r="BD14" i="26"/>
  <c r="BC14" i="26"/>
  <c r="BB14" i="26"/>
  <c r="BA14" i="26"/>
  <c r="AZ14" i="26"/>
  <c r="AY14" i="26"/>
  <c r="AX14" i="26"/>
  <c r="AU14" i="26"/>
  <c r="AT14" i="26"/>
  <c r="AS14" i="26"/>
  <c r="AR14" i="26"/>
  <c r="AQ14" i="26"/>
  <c r="AP14" i="26"/>
  <c r="AO14" i="26"/>
  <c r="AN14" i="26"/>
  <c r="AM14" i="26"/>
  <c r="AL14" i="26"/>
  <c r="AI14" i="26"/>
  <c r="AH14" i="26"/>
  <c r="AG14" i="26"/>
  <c r="AF14" i="26"/>
  <c r="AE14" i="26"/>
  <c r="AB14" i="26"/>
  <c r="AA14" i="26"/>
  <c r="S14" i="26"/>
  <c r="Q14" i="26"/>
  <c r="P14" i="26"/>
  <c r="BN13" i="26"/>
  <c r="BM13" i="26"/>
  <c r="BL13" i="26"/>
  <c r="BK13" i="26"/>
  <c r="BJ13" i="26"/>
  <c r="BI13" i="26"/>
  <c r="BH13" i="26"/>
  <c r="BG13" i="26"/>
  <c r="BF13" i="26"/>
  <c r="BE13" i="26"/>
  <c r="BD13" i="26"/>
  <c r="BC13" i="26"/>
  <c r="BB13" i="26"/>
  <c r="BA13" i="26"/>
  <c r="AZ13" i="26"/>
  <c r="AY13" i="26"/>
  <c r="AX13" i="26"/>
  <c r="AW13" i="26"/>
  <c r="AU13" i="26"/>
  <c r="AS13" i="26"/>
  <c r="AQ13" i="26"/>
  <c r="AP13" i="26"/>
  <c r="AN13" i="26"/>
  <c r="AM13" i="26"/>
  <c r="AL13" i="26"/>
  <c r="AK13" i="26"/>
  <c r="AI13" i="26"/>
  <c r="AH13" i="26"/>
  <c r="AG13" i="26"/>
  <c r="AF13" i="26"/>
  <c r="AE13" i="26"/>
  <c r="AD13" i="26"/>
  <c r="AB13" i="26"/>
  <c r="AA13" i="26"/>
  <c r="N13" i="26"/>
  <c r="Q13" i="26" s="1"/>
  <c r="M13" i="26"/>
  <c r="P13" i="26" s="1"/>
  <c r="BN12" i="26"/>
  <c r="BM12" i="26"/>
  <c r="BL12" i="26"/>
  <c r="BK12" i="26"/>
  <c r="BJ12" i="26"/>
  <c r="BI12" i="26"/>
  <c r="BH12" i="26"/>
  <c r="BG12" i="26"/>
  <c r="BF12" i="26"/>
  <c r="BE12" i="26"/>
  <c r="BD12" i="26"/>
  <c r="BC12" i="26"/>
  <c r="BB12" i="26"/>
  <c r="BA12" i="26"/>
  <c r="AZ12" i="26"/>
  <c r="AY12" i="26"/>
  <c r="AX12" i="26"/>
  <c r="AW12" i="26"/>
  <c r="AV12" i="26"/>
  <c r="AU12" i="26"/>
  <c r="AT12" i="26"/>
  <c r="AS12" i="26"/>
  <c r="AR12" i="26"/>
  <c r="AQ12" i="26"/>
  <c r="AP12" i="26"/>
  <c r="AO12" i="26"/>
  <c r="AN12" i="26"/>
  <c r="AM12" i="26"/>
  <c r="AL12" i="26"/>
  <c r="AK12" i="26"/>
  <c r="AJ12" i="26"/>
  <c r="AI12" i="26"/>
  <c r="AH12" i="26"/>
  <c r="AG12" i="26"/>
  <c r="AF12" i="26"/>
  <c r="AD12" i="26"/>
  <c r="AC12" i="26"/>
  <c r="AB12" i="26"/>
  <c r="AA12" i="26"/>
  <c r="S12" i="26"/>
  <c r="N12" i="26"/>
  <c r="Q12" i="26" s="1"/>
  <c r="M12" i="26"/>
  <c r="P12" i="26" s="1"/>
  <c r="BN11" i="26"/>
  <c r="BM11" i="26"/>
  <c r="BL11" i="26"/>
  <c r="BK11" i="26"/>
  <c r="BJ11" i="26"/>
  <c r="BI11" i="26"/>
  <c r="BH11" i="26"/>
  <c r="BG11" i="26"/>
  <c r="BF11" i="26"/>
  <c r="BE11" i="26"/>
  <c r="BD11" i="26"/>
  <c r="BC11" i="26"/>
  <c r="BB11" i="26"/>
  <c r="BA11" i="26"/>
  <c r="AZ11" i="26"/>
  <c r="AY11" i="26"/>
  <c r="AX11" i="26"/>
  <c r="AW11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F11" i="26"/>
  <c r="AD11" i="26"/>
  <c r="AB11" i="26"/>
  <c r="AA11" i="26"/>
  <c r="N11" i="26"/>
  <c r="Q11" i="26" s="1"/>
  <c r="M11" i="26"/>
  <c r="P11" i="26" s="1"/>
  <c r="BN10" i="26"/>
  <c r="BM10" i="26"/>
  <c r="BL10" i="26"/>
  <c r="BK10" i="26"/>
  <c r="BJ10" i="26"/>
  <c r="BI10" i="26"/>
  <c r="BH10" i="26"/>
  <c r="BG10" i="26"/>
  <c r="BF10" i="26"/>
  <c r="BE10" i="26"/>
  <c r="BD10" i="26"/>
  <c r="BC10" i="26"/>
  <c r="BB10" i="26"/>
  <c r="BA10" i="26"/>
  <c r="AZ10" i="26"/>
  <c r="AY10" i="26"/>
  <c r="AX10" i="26"/>
  <c r="AW10" i="26"/>
  <c r="AV10" i="26"/>
  <c r="AU10" i="26"/>
  <c r="AT10" i="26"/>
  <c r="AS10" i="26"/>
  <c r="AR10" i="26"/>
  <c r="AQ10" i="26"/>
  <c r="AP10" i="26"/>
  <c r="AO10" i="26"/>
  <c r="AN10" i="26"/>
  <c r="AM10" i="26"/>
  <c r="AL10" i="26"/>
  <c r="AK10" i="26"/>
  <c r="AJ10" i="26"/>
  <c r="AI10" i="26"/>
  <c r="AH10" i="26"/>
  <c r="AF10" i="26"/>
  <c r="AE10" i="26"/>
  <c r="AD10" i="26"/>
  <c r="AB10" i="26"/>
  <c r="AA10" i="26"/>
  <c r="N10" i="26"/>
  <c r="Q10" i="26" s="1"/>
  <c r="M10" i="26"/>
  <c r="P10" i="26" s="1"/>
  <c r="H10" i="26" a="1"/>
  <c r="H10" i="26" s="1"/>
  <c r="I10" i="26" s="1"/>
  <c r="G10" i="26"/>
  <c r="E10" i="26"/>
  <c r="E10" i="26" a="1"/>
  <c r="C10" i="26"/>
  <c r="BN9" i="26"/>
  <c r="BM9" i="26"/>
  <c r="BL9" i="26"/>
  <c r="BK9" i="26"/>
  <c r="BJ9" i="26"/>
  <c r="BI9" i="26"/>
  <c r="BH9" i="26"/>
  <c r="BG9" i="26"/>
  <c r="BF9" i="26"/>
  <c r="BE9" i="26"/>
  <c r="BD9" i="26"/>
  <c r="BC9" i="26"/>
  <c r="BB9" i="26"/>
  <c r="BA9" i="26"/>
  <c r="AZ9" i="26"/>
  <c r="AY9" i="26"/>
  <c r="AX9" i="26"/>
  <c r="AW9" i="26"/>
  <c r="AV9" i="26"/>
  <c r="AU9" i="26"/>
  <c r="AT9" i="26"/>
  <c r="AS9" i="26"/>
  <c r="AR9" i="26"/>
  <c r="AQ9" i="26"/>
  <c r="AP9" i="26"/>
  <c r="AO9" i="26"/>
  <c r="AN9" i="26"/>
  <c r="AM9" i="26"/>
  <c r="AK9" i="26"/>
  <c r="AG9" i="26"/>
  <c r="AD9" i="26"/>
  <c r="AC9" i="26"/>
  <c r="AB9" i="26"/>
  <c r="S9" i="26"/>
  <c r="Q9" i="26"/>
  <c r="P9" i="26"/>
  <c r="BN8" i="26"/>
  <c r="BM8" i="26"/>
  <c r="BL8" i="26"/>
  <c r="BK8" i="26"/>
  <c r="BJ8" i="26"/>
  <c r="BI8" i="26"/>
  <c r="BH8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B8" i="26"/>
  <c r="N8" i="26"/>
  <c r="Q8" i="26" s="1"/>
  <c r="M8" i="26"/>
  <c r="P8" i="26" s="1"/>
  <c r="BN7" i="26"/>
  <c r="BM7" i="26"/>
  <c r="BL7" i="26"/>
  <c r="BK7" i="26"/>
  <c r="BJ7" i="26"/>
  <c r="BI7" i="26"/>
  <c r="BH7" i="26"/>
  <c r="BG7" i="26"/>
  <c r="BF7" i="26"/>
  <c r="BE7" i="26"/>
  <c r="BD7" i="26"/>
  <c r="BC7" i="26"/>
  <c r="BB7" i="26"/>
  <c r="BA7" i="26"/>
  <c r="AZ7" i="26"/>
  <c r="AY7" i="26"/>
  <c r="AX7" i="26"/>
  <c r="AW7" i="26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A7" i="26"/>
  <c r="S7" i="26"/>
  <c r="Q7" i="26"/>
  <c r="N7" i="26"/>
  <c r="M7" i="26"/>
  <c r="P7" i="26" s="1"/>
  <c r="DA6" i="26"/>
  <c r="CX6" i="26"/>
  <c r="CS6" i="26"/>
  <c r="CL6" i="26"/>
  <c r="CK6" i="26"/>
  <c r="CF6" i="26"/>
  <c r="BY6" i="26"/>
  <c r="BX6" i="26"/>
  <c r="BT6" i="26"/>
  <c r="BL6" i="26"/>
  <c r="CZ6" i="26" s="1"/>
  <c r="BK6" i="26"/>
  <c r="CY6" i="26" s="1"/>
  <c r="BJ6" i="26"/>
  <c r="BH6" i="26"/>
  <c r="CV6" i="26" s="1"/>
  <c r="BF6" i="26"/>
  <c r="CT6" i="26" s="1"/>
  <c r="BE6" i="26"/>
  <c r="BD6" i="26"/>
  <c r="CR6" i="26" s="1"/>
  <c r="BC6" i="26"/>
  <c r="CQ6" i="26" s="1"/>
  <c r="BB6" i="26"/>
  <c r="CP6" i="26" s="1"/>
  <c r="BA6" i="26"/>
  <c r="CO6" i="26" s="1"/>
  <c r="AZ6" i="26"/>
  <c r="CN6" i="26" s="1"/>
  <c r="AY6" i="26"/>
  <c r="CM6" i="26" s="1"/>
  <c r="AX6" i="26"/>
  <c r="AW6" i="26"/>
  <c r="AV6" i="26"/>
  <c r="CJ6" i="26" s="1"/>
  <c r="AU6" i="26"/>
  <c r="CI6" i="26" s="1"/>
  <c r="AT6" i="26"/>
  <c r="CH6" i="26" s="1"/>
  <c r="AR6" i="26"/>
  <c r="AQ6" i="26"/>
  <c r="CE6" i="26" s="1"/>
  <c r="AP6" i="26"/>
  <c r="CD6" i="26" s="1"/>
  <c r="AO6" i="26"/>
  <c r="CC6" i="26" s="1"/>
  <c r="AN6" i="26"/>
  <c r="CB6" i="26" s="1"/>
  <c r="AM6" i="26"/>
  <c r="CA6" i="26" s="1"/>
  <c r="AL6" i="26"/>
  <c r="BZ6" i="26" s="1"/>
  <c r="AK6" i="26"/>
  <c r="AJ6" i="26"/>
  <c r="AI6" i="26"/>
  <c r="BW6" i="26" s="1"/>
  <c r="AH6" i="26"/>
  <c r="BV6" i="26" s="1"/>
  <c r="AG6" i="26"/>
  <c r="BU6" i="26" s="1"/>
  <c r="AF6" i="26"/>
  <c r="AE6" i="26"/>
  <c r="BS6" i="26" s="1"/>
  <c r="AC6" i="26"/>
  <c r="AD6" i="26" s="1"/>
  <c r="BR6" i="26" s="1"/>
  <c r="AB6" i="26"/>
  <c r="BP6" i="26" s="1"/>
  <c r="AA6" i="26"/>
  <c r="BO6" i="26" s="1"/>
  <c r="Q6" i="26"/>
  <c r="P6" i="26"/>
  <c r="N6" i="26"/>
  <c r="M6" i="26"/>
  <c r="N5" i="26"/>
  <c r="Q5" i="26" s="1"/>
  <c r="M5" i="26"/>
  <c r="P5" i="26" s="1"/>
  <c r="H5" i="26" a="1"/>
  <c r="H5" i="26" s="1"/>
  <c r="I5" i="26" s="1"/>
  <c r="G5" i="26"/>
  <c r="E5" i="26"/>
  <c r="E5" i="26" a="1"/>
  <c r="C5" i="26"/>
  <c r="S54" i="25"/>
  <c r="Q54" i="25"/>
  <c r="P54" i="25"/>
  <c r="N53" i="25"/>
  <c r="Q53" i="25" s="1"/>
  <c r="M53" i="25"/>
  <c r="P53" i="25" s="1"/>
  <c r="S52" i="25"/>
  <c r="N52" i="25"/>
  <c r="Q52" i="25" s="1"/>
  <c r="M52" i="25"/>
  <c r="P52" i="25" s="1"/>
  <c r="N51" i="25"/>
  <c r="Q51" i="25" s="1"/>
  <c r="M51" i="25"/>
  <c r="P51" i="25" s="1"/>
  <c r="N50" i="25"/>
  <c r="Q50" i="25" s="1"/>
  <c r="M50" i="25"/>
  <c r="P50" i="25" s="1"/>
  <c r="H50" i="25" a="1"/>
  <c r="H50" i="25" s="1"/>
  <c r="I50" i="25" s="1"/>
  <c r="G50" i="25"/>
  <c r="E50" i="25" a="1"/>
  <c r="E50" i="25" s="1"/>
  <c r="C50" i="25"/>
  <c r="S49" i="25"/>
  <c r="Q49" i="25"/>
  <c r="P49" i="25"/>
  <c r="Q48" i="25"/>
  <c r="N48" i="25"/>
  <c r="M48" i="25"/>
  <c r="P48" i="25" s="1"/>
  <c r="S47" i="25"/>
  <c r="Q47" i="25"/>
  <c r="N47" i="25"/>
  <c r="M47" i="25"/>
  <c r="P47" i="25" s="1"/>
  <c r="N46" i="25"/>
  <c r="Q46" i="25" s="1"/>
  <c r="M46" i="25"/>
  <c r="P46" i="25" s="1"/>
  <c r="N45" i="25"/>
  <c r="Q45" i="25" s="1"/>
  <c r="M45" i="25"/>
  <c r="P45" i="25" s="1"/>
  <c r="H45" i="25" a="1"/>
  <c r="H45" i="25" s="1"/>
  <c r="I45" i="25" s="1"/>
  <c r="G45" i="25"/>
  <c r="E45" i="25" a="1"/>
  <c r="E45" i="25" s="1"/>
  <c r="C45" i="25"/>
  <c r="S44" i="25"/>
  <c r="Q44" i="25"/>
  <c r="P44" i="25"/>
  <c r="P43" i="25"/>
  <c r="N43" i="25"/>
  <c r="Q43" i="25" s="1"/>
  <c r="M43" i="25"/>
  <c r="S42" i="25"/>
  <c r="N42" i="25"/>
  <c r="Q42" i="25" s="1"/>
  <c r="M42" i="25"/>
  <c r="P42" i="25" s="1"/>
  <c r="N41" i="25"/>
  <c r="Q41" i="25" s="1"/>
  <c r="M41" i="25"/>
  <c r="P41" i="25" s="1"/>
  <c r="Q40" i="25"/>
  <c r="P40" i="25"/>
  <c r="N40" i="25"/>
  <c r="M40" i="25"/>
  <c r="H40" i="25" a="1"/>
  <c r="H40" i="25" s="1"/>
  <c r="I40" i="25" s="1"/>
  <c r="G40" i="25"/>
  <c r="E40" i="25" a="1"/>
  <c r="E40" i="25" s="1"/>
  <c r="C40" i="25"/>
  <c r="S39" i="25"/>
  <c r="Q39" i="25"/>
  <c r="P39" i="25"/>
  <c r="BN38" i="25"/>
  <c r="BL38" i="25"/>
  <c r="BK38" i="25"/>
  <c r="BJ38" i="25"/>
  <c r="BI38" i="25"/>
  <c r="BH38" i="25"/>
  <c r="BG38" i="25"/>
  <c r="BF38" i="25"/>
  <c r="BE38" i="25"/>
  <c r="BD38" i="25"/>
  <c r="BC38" i="25"/>
  <c r="BB38" i="25"/>
  <c r="BA38" i="25"/>
  <c r="AZ38" i="25"/>
  <c r="AY38" i="25"/>
  <c r="AX38" i="25"/>
  <c r="AW38" i="25"/>
  <c r="AV38" i="25"/>
  <c r="AU38" i="25"/>
  <c r="AT38" i="25"/>
  <c r="AS38" i="25"/>
  <c r="AR38" i="25"/>
  <c r="AQ38" i="25"/>
  <c r="AP38" i="25"/>
  <c r="AO38" i="25"/>
  <c r="AN38" i="25"/>
  <c r="AM38" i="25"/>
  <c r="AL38" i="25"/>
  <c r="AK38" i="25"/>
  <c r="AJ38" i="25"/>
  <c r="AH38" i="25"/>
  <c r="AG38" i="25"/>
  <c r="AF38" i="25"/>
  <c r="AE38" i="25"/>
  <c r="AD38" i="25"/>
  <c r="AC38" i="25"/>
  <c r="AB38" i="25"/>
  <c r="AA38" i="25"/>
  <c r="N38" i="25"/>
  <c r="Q38" i="25" s="1"/>
  <c r="M38" i="25"/>
  <c r="P38" i="25" s="1"/>
  <c r="BN37" i="25"/>
  <c r="BM37" i="25"/>
  <c r="BL37" i="25"/>
  <c r="BK37" i="25"/>
  <c r="BJ37" i="25"/>
  <c r="BI37" i="25"/>
  <c r="BH37" i="25"/>
  <c r="BG37" i="25"/>
  <c r="BE37" i="25"/>
  <c r="BD37" i="25"/>
  <c r="BC37" i="25"/>
  <c r="BB37" i="25"/>
  <c r="BA37" i="25"/>
  <c r="AZ37" i="25"/>
  <c r="AY37" i="25"/>
  <c r="AX37" i="25"/>
  <c r="AW37" i="25"/>
  <c r="AV37" i="25"/>
  <c r="AU37" i="25"/>
  <c r="AT37" i="25"/>
  <c r="AS37" i="25"/>
  <c r="AR37" i="25"/>
  <c r="AQ37" i="25"/>
  <c r="AP37" i="25"/>
  <c r="AO37" i="25"/>
  <c r="AN37" i="25"/>
  <c r="AM37" i="25"/>
  <c r="AL37" i="25"/>
  <c r="AK37" i="25"/>
  <c r="AJ37" i="25"/>
  <c r="AI37" i="25"/>
  <c r="AH37" i="25"/>
  <c r="AG37" i="25"/>
  <c r="AF37" i="25"/>
  <c r="AE37" i="25"/>
  <c r="AD37" i="25"/>
  <c r="AC37" i="25"/>
  <c r="AB37" i="25"/>
  <c r="AA37" i="25"/>
  <c r="S37" i="25"/>
  <c r="Q37" i="25"/>
  <c r="P37" i="25"/>
  <c r="N37" i="25"/>
  <c r="M37" i="25"/>
  <c r="BN36" i="25"/>
  <c r="BM36" i="25"/>
  <c r="BL36" i="25"/>
  <c r="BK36" i="25"/>
  <c r="BJ36" i="25"/>
  <c r="BI36" i="25"/>
  <c r="BG36" i="25"/>
  <c r="BF36" i="25"/>
  <c r="BE36" i="25"/>
  <c r="BD36" i="25"/>
  <c r="BC36" i="25"/>
  <c r="BB36" i="25"/>
  <c r="BA36" i="25"/>
  <c r="AZ36" i="25"/>
  <c r="AY36" i="25"/>
  <c r="AX36" i="25"/>
  <c r="AW36" i="25"/>
  <c r="AV36" i="25"/>
  <c r="AU36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F36" i="25"/>
  <c r="AE36" i="25"/>
  <c r="AD36" i="25"/>
  <c r="AC36" i="25"/>
  <c r="AB36" i="25"/>
  <c r="AA36" i="25"/>
  <c r="N36" i="25"/>
  <c r="Q36" i="25" s="1"/>
  <c r="M36" i="25"/>
  <c r="P36" i="25" s="1"/>
  <c r="BN35" i="25"/>
  <c r="BM35" i="25"/>
  <c r="BL35" i="25"/>
  <c r="BK35" i="25"/>
  <c r="BI35" i="25"/>
  <c r="BH35" i="25"/>
  <c r="BG35" i="25"/>
  <c r="BE35" i="25"/>
  <c r="BD35" i="25"/>
  <c r="BC35" i="25"/>
  <c r="BB35" i="25"/>
  <c r="BA35" i="25"/>
  <c r="AZ35" i="25"/>
  <c r="AY35" i="25"/>
  <c r="AX35" i="25"/>
  <c r="AW35" i="25"/>
  <c r="AV35" i="25"/>
  <c r="AU35" i="25"/>
  <c r="AT35" i="25"/>
  <c r="AS35" i="25"/>
  <c r="AR35" i="25"/>
  <c r="AQ35" i="25"/>
  <c r="AP35" i="25"/>
  <c r="AO35" i="25"/>
  <c r="AN35" i="25"/>
  <c r="AM35" i="25"/>
  <c r="AL35" i="25"/>
  <c r="AK35" i="25"/>
  <c r="AJ35" i="25"/>
  <c r="AI35" i="25"/>
  <c r="AH35" i="25"/>
  <c r="AG35" i="25"/>
  <c r="AF35" i="25"/>
  <c r="AE35" i="25"/>
  <c r="AD35" i="25"/>
  <c r="AC35" i="25"/>
  <c r="AB35" i="25"/>
  <c r="AA35" i="25"/>
  <c r="N35" i="25"/>
  <c r="Q35" i="25" s="1"/>
  <c r="M35" i="25"/>
  <c r="P35" i="25" s="1"/>
  <c r="H35" i="25" a="1"/>
  <c r="H35" i="25" s="1"/>
  <c r="I35" i="25" s="1"/>
  <c r="G35" i="25"/>
  <c r="E35" i="25" a="1"/>
  <c r="E35" i="25" s="1"/>
  <c r="C35" i="25"/>
  <c r="BN34" i="25"/>
  <c r="BM34" i="25"/>
  <c r="BL34" i="25"/>
  <c r="BG34" i="25"/>
  <c r="BF34" i="25"/>
  <c r="BD34" i="25"/>
  <c r="BC34" i="25"/>
  <c r="BB34" i="25"/>
  <c r="BA34" i="25"/>
  <c r="AZ34" i="25"/>
  <c r="AY34" i="25"/>
  <c r="AX34" i="25"/>
  <c r="AW34" i="25"/>
  <c r="AV34" i="25"/>
  <c r="AU34" i="25"/>
  <c r="AT34" i="25"/>
  <c r="AS34" i="25"/>
  <c r="AR34" i="25"/>
  <c r="AQ34" i="25"/>
  <c r="AP34" i="25"/>
  <c r="AO34" i="25"/>
  <c r="AN34" i="25"/>
  <c r="AM34" i="25"/>
  <c r="AL34" i="25"/>
  <c r="AK34" i="25"/>
  <c r="AJ34" i="25"/>
  <c r="AI34" i="25"/>
  <c r="AH34" i="25"/>
  <c r="AG34" i="25"/>
  <c r="AF34" i="25"/>
  <c r="AE34" i="25"/>
  <c r="AD34" i="25"/>
  <c r="AC34" i="25"/>
  <c r="AB34" i="25"/>
  <c r="AA34" i="25"/>
  <c r="S34" i="25"/>
  <c r="Q34" i="25"/>
  <c r="P34" i="25"/>
  <c r="BN33" i="25"/>
  <c r="BM33" i="25"/>
  <c r="BK33" i="25"/>
  <c r="BJ33" i="25"/>
  <c r="BI33" i="25"/>
  <c r="BH33" i="25"/>
  <c r="BE33" i="25"/>
  <c r="BD33" i="25"/>
  <c r="BC33" i="25"/>
  <c r="BB33" i="25"/>
  <c r="BA33" i="25"/>
  <c r="AZ33" i="25"/>
  <c r="AY33" i="25"/>
  <c r="AX33" i="25"/>
  <c r="AW33" i="25"/>
  <c r="AV33" i="25"/>
  <c r="AU33" i="25"/>
  <c r="AT33" i="25"/>
  <c r="AS33" i="25"/>
  <c r="AR33" i="25"/>
  <c r="AQ33" i="25"/>
  <c r="AP33" i="25"/>
  <c r="AO33" i="25"/>
  <c r="AN33" i="25"/>
  <c r="AM33" i="25"/>
  <c r="AL33" i="25"/>
  <c r="AK33" i="25"/>
  <c r="AJ33" i="25"/>
  <c r="AH33" i="25"/>
  <c r="AG33" i="25"/>
  <c r="AF33" i="25"/>
  <c r="AE33" i="25"/>
  <c r="AD33" i="25"/>
  <c r="AC33" i="25"/>
  <c r="AB33" i="25"/>
  <c r="AA33" i="25"/>
  <c r="N33" i="25"/>
  <c r="Q33" i="25" s="1"/>
  <c r="M33" i="25"/>
  <c r="P33" i="25" s="1"/>
  <c r="BN32" i="25"/>
  <c r="BM32" i="25"/>
  <c r="BL32" i="25"/>
  <c r="BK32" i="25"/>
  <c r="BJ32" i="25"/>
  <c r="BI32" i="25"/>
  <c r="BH32" i="25"/>
  <c r="BG32" i="25"/>
  <c r="BF32" i="25"/>
  <c r="BE32" i="25"/>
  <c r="BD32" i="25"/>
  <c r="BC32" i="25"/>
  <c r="BB32" i="25"/>
  <c r="BA32" i="25"/>
  <c r="AZ32" i="25"/>
  <c r="AY32" i="25"/>
  <c r="AW32" i="25"/>
  <c r="AV32" i="25"/>
  <c r="AU3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S32" i="25"/>
  <c r="N32" i="25"/>
  <c r="Q32" i="25" s="1"/>
  <c r="M32" i="25"/>
  <c r="P32" i="25" s="1"/>
  <c r="BN31" i="25"/>
  <c r="BM31" i="25"/>
  <c r="BL31" i="25"/>
  <c r="BK31" i="25"/>
  <c r="BJ31" i="25"/>
  <c r="BI31" i="25"/>
  <c r="BH31" i="25"/>
  <c r="BG31" i="25"/>
  <c r="BF31" i="25"/>
  <c r="BE31" i="25"/>
  <c r="BD31" i="25"/>
  <c r="BC31" i="25"/>
  <c r="BA31" i="25"/>
  <c r="AZ31" i="25"/>
  <c r="AY31" i="25"/>
  <c r="AX31" i="25"/>
  <c r="AW31" i="25"/>
  <c r="AV31" i="25"/>
  <c r="AU31" i="25"/>
  <c r="AT31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N31" i="25"/>
  <c r="Q31" i="25" s="1"/>
  <c r="M31" i="25"/>
  <c r="P31" i="25" s="1"/>
  <c r="BN30" i="25"/>
  <c r="BM30" i="25"/>
  <c r="BL30" i="25"/>
  <c r="BK30" i="25"/>
  <c r="BJ30" i="25"/>
  <c r="BI30" i="25"/>
  <c r="BH30" i="25"/>
  <c r="BG30" i="25"/>
  <c r="BF30" i="25"/>
  <c r="BE30" i="25"/>
  <c r="BD30" i="25"/>
  <c r="BB30" i="25"/>
  <c r="BA30" i="25"/>
  <c r="AZ30" i="25"/>
  <c r="AY30" i="25"/>
  <c r="AW30" i="25"/>
  <c r="AV30" i="25"/>
  <c r="AU30" i="25"/>
  <c r="AT30" i="25"/>
  <c r="AS30" i="25"/>
  <c r="AR30" i="25"/>
  <c r="AQ30" i="25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P30" i="25"/>
  <c r="N30" i="25"/>
  <c r="Q30" i="25" s="1"/>
  <c r="M30" i="25"/>
  <c r="H30" i="25" a="1"/>
  <c r="H30" i="25" s="1"/>
  <c r="I30" i="25" s="1"/>
  <c r="G30" i="25"/>
  <c r="E30" i="25" a="1"/>
  <c r="E30" i="25" s="1"/>
  <c r="C30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S29" i="25"/>
  <c r="Q29" i="25"/>
  <c r="P29" i="25"/>
  <c r="BN28" i="25"/>
  <c r="BM28" i="25"/>
  <c r="BL28" i="25"/>
  <c r="BK28" i="25"/>
  <c r="BJ28" i="25"/>
  <c r="BI28" i="25"/>
  <c r="BH28" i="25"/>
  <c r="BG28" i="25"/>
  <c r="BF28" i="25"/>
  <c r="BE28" i="25"/>
  <c r="BD28" i="25"/>
  <c r="BC28" i="25"/>
  <c r="BB28" i="25"/>
  <c r="BA28" i="25"/>
  <c r="AZ28" i="25"/>
  <c r="AY28" i="25"/>
  <c r="AV28" i="25"/>
  <c r="AU28" i="25"/>
  <c r="AT28" i="25"/>
  <c r="AS28" i="25"/>
  <c r="AR28" i="25"/>
  <c r="AQ28" i="25"/>
  <c r="AP28" i="25"/>
  <c r="AO28" i="25"/>
  <c r="AN28" i="25"/>
  <c r="AM28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N28" i="25"/>
  <c r="Q28" i="25" s="1"/>
  <c r="M28" i="25"/>
  <c r="P28" i="25" s="1"/>
  <c r="BN27" i="25"/>
  <c r="BM27" i="25"/>
  <c r="BL27" i="25"/>
  <c r="BK27" i="25"/>
  <c r="BJ27" i="25"/>
  <c r="BI27" i="25"/>
  <c r="BH27" i="25"/>
  <c r="BG27" i="25"/>
  <c r="BF27" i="25"/>
  <c r="BE27" i="25"/>
  <c r="BC27" i="25"/>
  <c r="AY27" i="25"/>
  <c r="AX27" i="25"/>
  <c r="AV27" i="25"/>
  <c r="AU27" i="25"/>
  <c r="AT27" i="25"/>
  <c r="AS27" i="25"/>
  <c r="AR27" i="25"/>
  <c r="AQ27" i="25"/>
  <c r="AP27" i="25"/>
  <c r="AO27" i="25"/>
  <c r="AN27" i="25"/>
  <c r="AM27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S27" i="25"/>
  <c r="N27" i="25"/>
  <c r="Q27" i="25" s="1"/>
  <c r="M27" i="25"/>
  <c r="P27" i="25" s="1"/>
  <c r="BN26" i="25"/>
  <c r="BM26" i="25"/>
  <c r="BL26" i="25"/>
  <c r="BK26" i="25"/>
  <c r="BJ26" i="25"/>
  <c r="BI26" i="25"/>
  <c r="BH26" i="25"/>
  <c r="BG26" i="25"/>
  <c r="BF26" i="25"/>
  <c r="BD26" i="25"/>
  <c r="BC26" i="25"/>
  <c r="BB26" i="25"/>
  <c r="BA26" i="25"/>
  <c r="AZ26" i="25"/>
  <c r="AW26" i="25"/>
  <c r="AV26" i="25"/>
  <c r="AU26" i="25"/>
  <c r="AT26" i="25"/>
  <c r="AS26" i="25"/>
  <c r="AR26" i="25"/>
  <c r="AQ26" i="25"/>
  <c r="AP26" i="25"/>
  <c r="AO26" i="25"/>
  <c r="AN26" i="25"/>
  <c r="AM26" i="25"/>
  <c r="AL26" i="25"/>
  <c r="AK26" i="25"/>
  <c r="AJ26" i="25"/>
  <c r="AH26" i="25"/>
  <c r="AG26" i="25"/>
  <c r="AF26" i="25"/>
  <c r="AE26" i="25"/>
  <c r="AD26" i="25"/>
  <c r="AC26" i="25"/>
  <c r="AB26" i="25"/>
  <c r="AA26" i="25"/>
  <c r="N26" i="25"/>
  <c r="Q26" i="25" s="1"/>
  <c r="M26" i="25"/>
  <c r="P26" i="25" s="1"/>
  <c r="BN25" i="25"/>
  <c r="BM25" i="25"/>
  <c r="BL25" i="25"/>
  <c r="BK25" i="25"/>
  <c r="BJ25" i="25"/>
  <c r="BI25" i="25"/>
  <c r="BH25" i="25"/>
  <c r="BG25" i="25"/>
  <c r="BF25" i="25"/>
  <c r="BE25" i="25"/>
  <c r="BD25" i="25"/>
  <c r="BC25" i="25"/>
  <c r="BB25" i="25"/>
  <c r="BA25" i="25"/>
  <c r="AZ25" i="25"/>
  <c r="AY25" i="25"/>
  <c r="AX25" i="25"/>
  <c r="AW25" i="25"/>
  <c r="AV25" i="25"/>
  <c r="AU25" i="25"/>
  <c r="AT25" i="25"/>
  <c r="AS25" i="25"/>
  <c r="AR25" i="25"/>
  <c r="AQ25" i="25"/>
  <c r="AP25" i="25"/>
  <c r="AO25" i="25"/>
  <c r="AN25" i="25"/>
  <c r="AM25" i="25"/>
  <c r="AL25" i="25"/>
  <c r="AK25" i="25"/>
  <c r="AJ25" i="25"/>
  <c r="AG25" i="25"/>
  <c r="AF25" i="25"/>
  <c r="AE25" i="25"/>
  <c r="AD25" i="25"/>
  <c r="AC25" i="25"/>
  <c r="AB25" i="25"/>
  <c r="AA25" i="25"/>
  <c r="N25" i="25"/>
  <c r="Q25" i="25" s="1"/>
  <c r="M25" i="25"/>
  <c r="P25" i="25" s="1"/>
  <c r="H25" i="25" a="1"/>
  <c r="H25" i="25" s="1"/>
  <c r="I25" i="25" s="1"/>
  <c r="G25" i="25"/>
  <c r="E25" i="25" a="1"/>
  <c r="E25" i="25" s="1"/>
  <c r="C25" i="25"/>
  <c r="BN24" i="25"/>
  <c r="BM24" i="25"/>
  <c r="BL24" i="25"/>
  <c r="BK24" i="25"/>
  <c r="BJ24" i="25"/>
  <c r="BI24" i="25"/>
  <c r="BH24" i="25"/>
  <c r="BG24" i="25"/>
  <c r="BF24" i="25"/>
  <c r="BE24" i="25"/>
  <c r="BD24" i="25"/>
  <c r="BC24" i="25"/>
  <c r="BB24" i="25"/>
  <c r="BA24" i="25"/>
  <c r="AZ24" i="25"/>
  <c r="AY24" i="25"/>
  <c r="AX24" i="25"/>
  <c r="AW24" i="25"/>
  <c r="AV24" i="25"/>
  <c r="AU24" i="25"/>
  <c r="AT24" i="25"/>
  <c r="AS24" i="25"/>
  <c r="AQ24" i="25"/>
  <c r="AP24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S24" i="25"/>
  <c r="Q24" i="25"/>
  <c r="P24" i="25"/>
  <c r="BN23" i="25"/>
  <c r="BM23" i="25"/>
  <c r="BL23" i="25"/>
  <c r="BK23" i="25"/>
  <c r="BJ23" i="25"/>
  <c r="BI23" i="25"/>
  <c r="BH23" i="25"/>
  <c r="BG23" i="25"/>
  <c r="BF23" i="25"/>
  <c r="BE23" i="25"/>
  <c r="BD23" i="25"/>
  <c r="BC23" i="25"/>
  <c r="BB23" i="25"/>
  <c r="BA23" i="25"/>
  <c r="AZ23" i="25"/>
  <c r="AY23" i="25"/>
  <c r="AX23" i="25"/>
  <c r="AV23" i="25"/>
  <c r="AT23" i="25"/>
  <c r="AQ23" i="25"/>
  <c r="AP23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AB23" i="25"/>
  <c r="AA23" i="25"/>
  <c r="Q23" i="25"/>
  <c r="N23" i="25"/>
  <c r="M23" i="25"/>
  <c r="P23" i="25" s="1"/>
  <c r="BN22" i="25"/>
  <c r="BM22" i="25"/>
  <c r="BL22" i="25"/>
  <c r="BK22" i="25"/>
  <c r="BJ22" i="25"/>
  <c r="BI22" i="25"/>
  <c r="BH22" i="25"/>
  <c r="BG22" i="25"/>
  <c r="BF22" i="25"/>
  <c r="BE22" i="25"/>
  <c r="BD22" i="25"/>
  <c r="BC22" i="25"/>
  <c r="BB22" i="25"/>
  <c r="BA22" i="25"/>
  <c r="AZ22" i="25"/>
  <c r="AY22" i="25"/>
  <c r="AX22" i="25"/>
  <c r="AW22" i="25"/>
  <c r="AV22" i="25"/>
  <c r="AT22" i="25"/>
  <c r="AS22" i="25"/>
  <c r="AR22" i="25"/>
  <c r="AQ22" i="25"/>
  <c r="AP22" i="25"/>
  <c r="AO22" i="25"/>
  <c r="AN22" i="25"/>
  <c r="AM22" i="25"/>
  <c r="AL22" i="25"/>
  <c r="AK22" i="25"/>
  <c r="AJ22" i="25"/>
  <c r="AG22" i="25"/>
  <c r="AF22" i="25"/>
  <c r="AE22" i="25"/>
  <c r="AD22" i="25"/>
  <c r="AC22" i="25"/>
  <c r="AB22" i="25"/>
  <c r="AA22" i="25"/>
  <c r="S22" i="25"/>
  <c r="N22" i="25"/>
  <c r="Q22" i="25" s="1"/>
  <c r="M22" i="25"/>
  <c r="P22" i="25" s="1"/>
  <c r="BN21" i="25"/>
  <c r="BM21" i="25"/>
  <c r="BL21" i="25"/>
  <c r="BK21" i="25"/>
  <c r="BJ21" i="25"/>
  <c r="BI21" i="25"/>
  <c r="BH21" i="25"/>
  <c r="BG21" i="25"/>
  <c r="BF21" i="25"/>
  <c r="BE21" i="25"/>
  <c r="BD21" i="25"/>
  <c r="BC21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N21" i="25"/>
  <c r="Q21" i="25" s="1"/>
  <c r="M21" i="25"/>
  <c r="P21" i="25" s="1"/>
  <c r="BN20" i="25"/>
  <c r="BM20" i="25"/>
  <c r="BL20" i="25"/>
  <c r="BK20" i="25"/>
  <c r="BJ20" i="25"/>
  <c r="BI20" i="25"/>
  <c r="BH20" i="25"/>
  <c r="BG20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P20" i="25"/>
  <c r="AO20" i="25"/>
  <c r="AN20" i="25"/>
  <c r="AM20" i="25"/>
  <c r="AL20" i="25"/>
  <c r="AK20" i="25"/>
  <c r="AJ20" i="25"/>
  <c r="AI20" i="25"/>
  <c r="AG20" i="25"/>
  <c r="AF20" i="25"/>
  <c r="AE20" i="25"/>
  <c r="AD20" i="25"/>
  <c r="AC20" i="25"/>
  <c r="AB20" i="25"/>
  <c r="AA20" i="25"/>
  <c r="N20" i="25"/>
  <c r="Q20" i="25" s="1"/>
  <c r="M20" i="25"/>
  <c r="P20" i="25" s="1"/>
  <c r="H20" i="25" a="1"/>
  <c r="H20" i="25" s="1"/>
  <c r="I20" i="25" s="1"/>
  <c r="G20" i="25"/>
  <c r="E20" i="25" a="1"/>
  <c r="E20" i="25" s="1"/>
  <c r="C20" i="25"/>
  <c r="BN19" i="25"/>
  <c r="BM19" i="25"/>
  <c r="BL19" i="25"/>
  <c r="BK19" i="25"/>
  <c r="BJ19" i="25"/>
  <c r="BI19" i="25"/>
  <c r="BH19" i="25"/>
  <c r="BG19" i="25"/>
  <c r="BF19" i="25"/>
  <c r="BE19" i="25"/>
  <c r="BD19" i="25"/>
  <c r="BC19" i="25"/>
  <c r="BB19" i="25"/>
  <c r="BA19" i="25"/>
  <c r="AZ19" i="25"/>
  <c r="AY19" i="25"/>
  <c r="AX19" i="25"/>
  <c r="AW19" i="25"/>
  <c r="AV19" i="25"/>
  <c r="AU19" i="25"/>
  <c r="AT19" i="25"/>
  <c r="AS19" i="25"/>
  <c r="AR19" i="25"/>
  <c r="AO19" i="25"/>
  <c r="AN19" i="25"/>
  <c r="AM19" i="25"/>
  <c r="AL19" i="25"/>
  <c r="AK19" i="25"/>
  <c r="AJ19" i="25"/>
  <c r="AI19" i="25"/>
  <c r="AH19" i="25"/>
  <c r="AG19" i="25"/>
  <c r="AF19" i="25"/>
  <c r="AE19" i="25"/>
  <c r="AD19" i="25"/>
  <c r="AC19" i="25"/>
  <c r="AB19" i="25"/>
  <c r="AA19" i="25"/>
  <c r="S19" i="25"/>
  <c r="Q19" i="25"/>
  <c r="P19" i="25"/>
  <c r="BN18" i="25"/>
  <c r="BM18" i="25"/>
  <c r="BL18" i="25"/>
  <c r="BK18" i="25"/>
  <c r="BJ18" i="25"/>
  <c r="BI18" i="25"/>
  <c r="BH18" i="25"/>
  <c r="BG18" i="25"/>
  <c r="BF18" i="25"/>
  <c r="BE18" i="25"/>
  <c r="BD18" i="25"/>
  <c r="BC18" i="25"/>
  <c r="BB18" i="25"/>
  <c r="BA18" i="25"/>
  <c r="AZ18" i="25"/>
  <c r="AY18" i="25"/>
  <c r="AX18" i="25"/>
  <c r="AW18" i="25"/>
  <c r="AV18" i="25"/>
  <c r="AU18" i="25"/>
  <c r="AT18" i="25"/>
  <c r="AS18" i="25"/>
  <c r="AR18" i="25"/>
  <c r="AQ18" i="25"/>
  <c r="AP18" i="25"/>
  <c r="AO18" i="25"/>
  <c r="AN18" i="25"/>
  <c r="AM18" i="25"/>
  <c r="AL18" i="25"/>
  <c r="AK18" i="25"/>
  <c r="AI18" i="25"/>
  <c r="AH18" i="25"/>
  <c r="AG18" i="25"/>
  <c r="AF18" i="25"/>
  <c r="AE18" i="25"/>
  <c r="AD18" i="25"/>
  <c r="AC18" i="25"/>
  <c r="AB18" i="25"/>
  <c r="AA18" i="25"/>
  <c r="N18" i="25"/>
  <c r="Q18" i="25" s="1"/>
  <c r="M18" i="25"/>
  <c r="P18" i="25" s="1"/>
  <c r="BN17" i="25"/>
  <c r="BM17" i="25"/>
  <c r="BL17" i="25"/>
  <c r="BK17" i="25"/>
  <c r="BJ17" i="25"/>
  <c r="BI17" i="25"/>
  <c r="BH17" i="25"/>
  <c r="BG17" i="25"/>
  <c r="BF17" i="25"/>
  <c r="BE17" i="25"/>
  <c r="BD17" i="25"/>
  <c r="BC17" i="25"/>
  <c r="BB17" i="25"/>
  <c r="BA17" i="25"/>
  <c r="AZ17" i="25"/>
  <c r="AY17" i="25"/>
  <c r="AX17" i="25"/>
  <c r="AW17" i="25"/>
  <c r="AV17" i="25"/>
  <c r="AU17" i="25"/>
  <c r="AT17" i="25"/>
  <c r="AS17" i="25"/>
  <c r="AR17" i="25"/>
  <c r="AQ17" i="25"/>
  <c r="AP17" i="25"/>
  <c r="AO17" i="25"/>
  <c r="AN17" i="25"/>
  <c r="AM17" i="25"/>
  <c r="AL17" i="25"/>
  <c r="AK17" i="25"/>
  <c r="AI17" i="25"/>
  <c r="AH17" i="25"/>
  <c r="AG17" i="25"/>
  <c r="AF17" i="25"/>
  <c r="AE17" i="25"/>
  <c r="AD17" i="25"/>
  <c r="AC17" i="25"/>
  <c r="AB17" i="25"/>
  <c r="AA17" i="25"/>
  <c r="S17" i="25"/>
  <c r="P17" i="25"/>
  <c r="N17" i="25"/>
  <c r="Q17" i="25" s="1"/>
  <c r="M17" i="25"/>
  <c r="BN16" i="25"/>
  <c r="BM16" i="25"/>
  <c r="BL16" i="25"/>
  <c r="BK16" i="25"/>
  <c r="BJ16" i="25"/>
  <c r="BI16" i="25"/>
  <c r="BH16" i="25"/>
  <c r="BG16" i="25"/>
  <c r="BF16" i="25"/>
  <c r="BE16" i="25"/>
  <c r="BD16" i="25"/>
  <c r="BC16" i="25"/>
  <c r="BB16" i="25"/>
  <c r="BA16" i="25"/>
  <c r="AZ16" i="25"/>
  <c r="AY16" i="25"/>
  <c r="AX16" i="25"/>
  <c r="AV16" i="25"/>
  <c r="AU16" i="25"/>
  <c r="AT16" i="25"/>
  <c r="AS16" i="25"/>
  <c r="AR16" i="25"/>
  <c r="AQ16" i="25"/>
  <c r="AP16" i="25"/>
  <c r="AO16" i="25"/>
  <c r="AN16" i="25"/>
  <c r="AL16" i="25"/>
  <c r="AI16" i="25"/>
  <c r="AH16" i="25"/>
  <c r="AG16" i="25"/>
  <c r="AF16" i="25"/>
  <c r="AE16" i="25"/>
  <c r="AD16" i="25"/>
  <c r="AC16" i="25"/>
  <c r="AB16" i="25"/>
  <c r="AA16" i="25"/>
  <c r="N16" i="25"/>
  <c r="Q16" i="25" s="1"/>
  <c r="M16" i="25"/>
  <c r="P16" i="25" s="1"/>
  <c r="BN15" i="25"/>
  <c r="BM15" i="25"/>
  <c r="BL15" i="25"/>
  <c r="BK15" i="25"/>
  <c r="BJ15" i="25"/>
  <c r="BI15" i="25"/>
  <c r="BH15" i="25"/>
  <c r="BG15" i="25"/>
  <c r="BF15" i="25"/>
  <c r="BE15" i="25"/>
  <c r="BD15" i="25"/>
  <c r="BC15" i="25"/>
  <c r="BB15" i="25"/>
  <c r="BA15" i="25"/>
  <c r="AZ15" i="25"/>
  <c r="AY15" i="25"/>
  <c r="AX15" i="25"/>
  <c r="AW15" i="25"/>
  <c r="AV15" i="25"/>
  <c r="AU15" i="25"/>
  <c r="AT15" i="25"/>
  <c r="AS15" i="25"/>
  <c r="AR15" i="25"/>
  <c r="AQ15" i="25"/>
  <c r="AP15" i="25"/>
  <c r="AO15" i="25"/>
  <c r="AL15" i="25"/>
  <c r="AK15" i="25"/>
  <c r="AJ15" i="25"/>
  <c r="AG15" i="25"/>
  <c r="AF15" i="25"/>
  <c r="AE15" i="25"/>
  <c r="AD15" i="25"/>
  <c r="AB15" i="25"/>
  <c r="AA15" i="25"/>
  <c r="N15" i="25"/>
  <c r="Q15" i="25" s="1"/>
  <c r="M15" i="25"/>
  <c r="P15" i="25" s="1"/>
  <c r="H15" i="25" a="1"/>
  <c r="H15" i="25" s="1"/>
  <c r="I15" i="25" s="1"/>
  <c r="G15" i="25"/>
  <c r="E15" i="25" a="1"/>
  <c r="E15" i="25" s="1"/>
  <c r="C15" i="25"/>
  <c r="BN14" i="25"/>
  <c r="BM14" i="25"/>
  <c r="BK14" i="25"/>
  <c r="BJ14" i="25"/>
  <c r="BI14" i="25"/>
  <c r="BH14" i="25"/>
  <c r="BG14" i="25"/>
  <c r="BF14" i="25"/>
  <c r="BD14" i="25"/>
  <c r="BC14" i="25"/>
  <c r="BB14" i="25"/>
  <c r="BA14" i="25"/>
  <c r="AZ14" i="25"/>
  <c r="AY14" i="25"/>
  <c r="AX14" i="25"/>
  <c r="AU14" i="25"/>
  <c r="AT14" i="25"/>
  <c r="AS14" i="25"/>
  <c r="AR14" i="25"/>
  <c r="AQ14" i="25"/>
  <c r="AP14" i="25"/>
  <c r="AO14" i="25"/>
  <c r="AN14" i="25"/>
  <c r="AM14" i="25"/>
  <c r="AL14" i="25"/>
  <c r="AI14" i="25"/>
  <c r="AH14" i="25"/>
  <c r="AG14" i="25"/>
  <c r="AF14" i="25"/>
  <c r="AE14" i="25"/>
  <c r="AB14" i="25"/>
  <c r="AA14" i="25"/>
  <c r="S14" i="25"/>
  <c r="Q14" i="25"/>
  <c r="P14" i="25"/>
  <c r="BN13" i="25"/>
  <c r="BM13" i="25"/>
  <c r="BL13" i="25"/>
  <c r="BK13" i="25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AW13" i="25"/>
  <c r="AU13" i="25"/>
  <c r="AS13" i="25"/>
  <c r="AQ13" i="25"/>
  <c r="AP13" i="25"/>
  <c r="AN13" i="25"/>
  <c r="AM13" i="25"/>
  <c r="AL13" i="25"/>
  <c r="AK13" i="25"/>
  <c r="AI13" i="25"/>
  <c r="AH13" i="25"/>
  <c r="AG13" i="25"/>
  <c r="AF13" i="25"/>
  <c r="AE13" i="25"/>
  <c r="AD13" i="25"/>
  <c r="AB13" i="25"/>
  <c r="AA13" i="25"/>
  <c r="N13" i="25"/>
  <c r="Q13" i="25" s="1"/>
  <c r="M13" i="25"/>
  <c r="P13" i="25" s="1"/>
  <c r="BN12" i="25"/>
  <c r="BM12" i="25"/>
  <c r="BL12" i="25"/>
  <c r="BK12" i="25"/>
  <c r="BJ12" i="25"/>
  <c r="BI12" i="25"/>
  <c r="BH12" i="25"/>
  <c r="BG12" i="25"/>
  <c r="BF12" i="25"/>
  <c r="BE12" i="25"/>
  <c r="BD12" i="25"/>
  <c r="BC12" i="25"/>
  <c r="BB12" i="25"/>
  <c r="BA12" i="25"/>
  <c r="AZ12" i="25"/>
  <c r="AY12" i="25"/>
  <c r="AX12" i="25"/>
  <c r="AW12" i="25"/>
  <c r="AV12" i="25"/>
  <c r="AU12" i="25"/>
  <c r="AT12" i="25"/>
  <c r="AS12" i="25"/>
  <c r="AR12" i="25"/>
  <c r="AQ12" i="25"/>
  <c r="AP12" i="25"/>
  <c r="AO12" i="25"/>
  <c r="AN12" i="25"/>
  <c r="AM12" i="25"/>
  <c r="AL12" i="25"/>
  <c r="AK12" i="25"/>
  <c r="AJ12" i="25"/>
  <c r="AI12" i="25"/>
  <c r="AH12" i="25"/>
  <c r="AG12" i="25"/>
  <c r="AF12" i="25"/>
  <c r="AD12" i="25"/>
  <c r="AC12" i="25"/>
  <c r="AB12" i="25"/>
  <c r="AA12" i="25"/>
  <c r="S12" i="25"/>
  <c r="Q12" i="25"/>
  <c r="N12" i="25"/>
  <c r="M12" i="25"/>
  <c r="P12" i="25" s="1"/>
  <c r="BN11" i="25"/>
  <c r="BM11" i="25"/>
  <c r="BL11" i="25"/>
  <c r="BK11" i="25"/>
  <c r="BJ11" i="25"/>
  <c r="BI11" i="25"/>
  <c r="BH11" i="25"/>
  <c r="BG11" i="25"/>
  <c r="BF11" i="25"/>
  <c r="BE11" i="25"/>
  <c r="BD11" i="25"/>
  <c r="BC11" i="25"/>
  <c r="BB11" i="25"/>
  <c r="BA11" i="25"/>
  <c r="AZ11" i="25"/>
  <c r="AY11" i="25"/>
  <c r="AX11" i="25"/>
  <c r="AW11" i="25"/>
  <c r="AV11" i="25"/>
  <c r="AU11" i="25"/>
  <c r="AT11" i="25"/>
  <c r="AS11" i="25"/>
  <c r="AR11" i="25"/>
  <c r="AQ11" i="25"/>
  <c r="AP11" i="25"/>
  <c r="AO11" i="25"/>
  <c r="AN11" i="25"/>
  <c r="AM11" i="25"/>
  <c r="AL11" i="25"/>
  <c r="AK11" i="25"/>
  <c r="AJ11" i="25"/>
  <c r="AI11" i="25"/>
  <c r="AH11" i="25"/>
  <c r="AF11" i="25"/>
  <c r="AD11" i="25"/>
  <c r="AB11" i="25"/>
  <c r="AA11" i="25"/>
  <c r="N11" i="25"/>
  <c r="Q11" i="25" s="1"/>
  <c r="M11" i="25"/>
  <c r="P11" i="25" s="1"/>
  <c r="BN10" i="25"/>
  <c r="BM10" i="25"/>
  <c r="BL10" i="25"/>
  <c r="BK10" i="25"/>
  <c r="BJ10" i="25"/>
  <c r="BI10" i="25"/>
  <c r="BH10" i="25"/>
  <c r="BG10" i="25"/>
  <c r="BF10" i="25"/>
  <c r="BE10" i="25"/>
  <c r="BD10" i="25"/>
  <c r="BC10" i="25"/>
  <c r="BB10" i="25"/>
  <c r="BA10" i="25"/>
  <c r="AZ10" i="25"/>
  <c r="AY10" i="25"/>
  <c r="AX10" i="25"/>
  <c r="AW10" i="25"/>
  <c r="AV10" i="25"/>
  <c r="AU10" i="25"/>
  <c r="AT10" i="25"/>
  <c r="AS10" i="25"/>
  <c r="AR10" i="25"/>
  <c r="AQ10" i="25"/>
  <c r="AP10" i="25"/>
  <c r="AO10" i="25"/>
  <c r="AN10" i="25"/>
  <c r="AM10" i="25"/>
  <c r="AL10" i="25"/>
  <c r="AK10" i="25"/>
  <c r="AJ10" i="25"/>
  <c r="AI10" i="25"/>
  <c r="AH10" i="25"/>
  <c r="AF10" i="25"/>
  <c r="AE10" i="25"/>
  <c r="AD10" i="25"/>
  <c r="AB10" i="25"/>
  <c r="AA10" i="25"/>
  <c r="N10" i="25"/>
  <c r="Q10" i="25" s="1"/>
  <c r="M10" i="25"/>
  <c r="P10" i="25" s="1"/>
  <c r="H10" i="25" a="1"/>
  <c r="H10" i="25" s="1"/>
  <c r="I10" i="25" s="1"/>
  <c r="G10" i="25"/>
  <c r="E10" i="25" a="1"/>
  <c r="E10" i="25" s="1"/>
  <c r="C10" i="25"/>
  <c r="BN9" i="25"/>
  <c r="BM9" i="25"/>
  <c r="BL9" i="25"/>
  <c r="BK9" i="25"/>
  <c r="BJ9" i="25"/>
  <c r="BI9" i="25"/>
  <c r="BH9" i="25"/>
  <c r="BG9" i="25"/>
  <c r="BF9" i="25"/>
  <c r="BE9" i="25"/>
  <c r="BD9" i="25"/>
  <c r="BC9" i="25"/>
  <c r="BB9" i="25"/>
  <c r="BA9" i="25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K9" i="25"/>
  <c r="AG9" i="25"/>
  <c r="AD9" i="25"/>
  <c r="AC9" i="25"/>
  <c r="AB9" i="25"/>
  <c r="S9" i="25"/>
  <c r="Q9" i="25"/>
  <c r="P9" i="25"/>
  <c r="BN8" i="25"/>
  <c r="BM8" i="25"/>
  <c r="BL8" i="25"/>
  <c r="BK8" i="25"/>
  <c r="BJ8" i="25"/>
  <c r="BI8" i="25"/>
  <c r="BH8" i="25"/>
  <c r="BG8" i="25"/>
  <c r="BF8" i="25"/>
  <c r="BE8" i="25"/>
  <c r="BD8" i="25"/>
  <c r="BC8" i="25"/>
  <c r="BB8" i="25"/>
  <c r="BA8" i="25"/>
  <c r="AZ8" i="25"/>
  <c r="AY8" i="25"/>
  <c r="AX8" i="25"/>
  <c r="AW8" i="25"/>
  <c r="AV8" i="25"/>
  <c r="AU8" i="25"/>
  <c r="AT8" i="25"/>
  <c r="AS8" i="25"/>
  <c r="AR8" i="25"/>
  <c r="AQ8" i="25"/>
  <c r="AP8" i="25"/>
  <c r="AO8" i="25"/>
  <c r="AN8" i="25"/>
  <c r="AM8" i="25"/>
  <c r="AL8" i="25"/>
  <c r="AK8" i="25"/>
  <c r="AJ8" i="25"/>
  <c r="AI8" i="25"/>
  <c r="AH8" i="25"/>
  <c r="AG8" i="25"/>
  <c r="AF8" i="25"/>
  <c r="AE8" i="25"/>
  <c r="AD8" i="25"/>
  <c r="AB8" i="25"/>
  <c r="N8" i="25"/>
  <c r="Q8" i="25" s="1"/>
  <c r="M8" i="25"/>
  <c r="P8" i="25" s="1"/>
  <c r="BN7" i="25"/>
  <c r="BM7" i="25"/>
  <c r="BL7" i="25"/>
  <c r="BK7" i="25"/>
  <c r="BJ7" i="25"/>
  <c r="BI7" i="25"/>
  <c r="BH7" i="25"/>
  <c r="BG7" i="25"/>
  <c r="BF7" i="25"/>
  <c r="BE7" i="25"/>
  <c r="BD7" i="25"/>
  <c r="BC7" i="25"/>
  <c r="BB7" i="25"/>
  <c r="BA7" i="25"/>
  <c r="AZ7" i="25"/>
  <c r="AY7" i="25"/>
  <c r="AX7" i="25"/>
  <c r="AW7" i="25"/>
  <c r="AV7" i="25"/>
  <c r="AU7" i="25"/>
  <c r="AT7" i="25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A7" i="25"/>
  <c r="S7" i="25"/>
  <c r="Q7" i="25"/>
  <c r="N7" i="25"/>
  <c r="M7" i="25"/>
  <c r="P7" i="25" s="1"/>
  <c r="DA6" i="25"/>
  <c r="CS6" i="25"/>
  <c r="CK6" i="25"/>
  <c r="CF6" i="25"/>
  <c r="BX6" i="25"/>
  <c r="BT6" i="25"/>
  <c r="BL6" i="25"/>
  <c r="CZ6" i="25" s="1"/>
  <c r="BK6" i="25"/>
  <c r="CY6" i="25" s="1"/>
  <c r="BJ6" i="25"/>
  <c r="CX6" i="25" s="1"/>
  <c r="BH6" i="25"/>
  <c r="CV6" i="25" s="1"/>
  <c r="BF6" i="25"/>
  <c r="CT6" i="25" s="1"/>
  <c r="BE6" i="25"/>
  <c r="BD6" i="25"/>
  <c r="CR6" i="25" s="1"/>
  <c r="BC6" i="25"/>
  <c r="CQ6" i="25" s="1"/>
  <c r="BB6" i="25"/>
  <c r="CP6" i="25" s="1"/>
  <c r="BA6" i="25"/>
  <c r="CO6" i="25" s="1"/>
  <c r="AZ6" i="25"/>
  <c r="CN6" i="25" s="1"/>
  <c r="AX6" i="25"/>
  <c r="AY6" i="25" s="1"/>
  <c r="CM6" i="25" s="1"/>
  <c r="AW6" i="25"/>
  <c r="AV6" i="25"/>
  <c r="CJ6" i="25" s="1"/>
  <c r="AU6" i="25"/>
  <c r="CI6" i="25" s="1"/>
  <c r="AT6" i="25"/>
  <c r="CH6" i="25" s="1"/>
  <c r="AR6" i="25"/>
  <c r="AQ6" i="25"/>
  <c r="CE6" i="25" s="1"/>
  <c r="AP6" i="25"/>
  <c r="CD6" i="25" s="1"/>
  <c r="AO6" i="25"/>
  <c r="CC6" i="25" s="1"/>
  <c r="AN6" i="25"/>
  <c r="CB6" i="25" s="1"/>
  <c r="AM6" i="25"/>
  <c r="CA6" i="25" s="1"/>
  <c r="AL6" i="25"/>
  <c r="BZ6" i="25" s="1"/>
  <c r="AK6" i="25"/>
  <c r="BY6" i="25" s="1"/>
  <c r="AJ6" i="25"/>
  <c r="AI6" i="25"/>
  <c r="BW6" i="25" s="1"/>
  <c r="AH6" i="25"/>
  <c r="BV6" i="25" s="1"/>
  <c r="AG6" i="25"/>
  <c r="BU6" i="25" s="1"/>
  <c r="AF6" i="25"/>
  <c r="AE6" i="25"/>
  <c r="BS6" i="25" s="1"/>
  <c r="AC6" i="25"/>
  <c r="BQ6" i="25" s="1"/>
  <c r="AB6" i="25"/>
  <c r="BP6" i="25" s="1"/>
  <c r="AA6" i="25"/>
  <c r="BO6" i="25" s="1"/>
  <c r="Q6" i="25"/>
  <c r="P6" i="25"/>
  <c r="N6" i="25"/>
  <c r="M6" i="25"/>
  <c r="P5" i="25"/>
  <c r="N5" i="25"/>
  <c r="Q5" i="25" s="1"/>
  <c r="M5" i="25"/>
  <c r="H5" i="25" a="1"/>
  <c r="H5" i="25" s="1"/>
  <c r="I5" i="25" s="1"/>
  <c r="G5" i="25"/>
  <c r="E5" i="25" a="1"/>
  <c r="E5" i="25" s="1"/>
  <c r="C5" i="25"/>
  <c r="S54" i="24"/>
  <c r="Q54" i="24"/>
  <c r="P54" i="24"/>
  <c r="N53" i="24"/>
  <c r="Q53" i="24" s="1"/>
  <c r="M53" i="24"/>
  <c r="P53" i="24" s="1"/>
  <c r="S52" i="24"/>
  <c r="N52" i="24"/>
  <c r="Q52" i="24" s="1"/>
  <c r="M52" i="24"/>
  <c r="P52" i="24" s="1"/>
  <c r="N51" i="24"/>
  <c r="Q51" i="24" s="1"/>
  <c r="M51" i="24"/>
  <c r="P51" i="24" s="1"/>
  <c r="P50" i="24"/>
  <c r="N50" i="24"/>
  <c r="Q50" i="24" s="1"/>
  <c r="M50" i="24"/>
  <c r="H50" i="24" a="1"/>
  <c r="H50" i="24" s="1"/>
  <c r="I50" i="24" s="1"/>
  <c r="G50" i="24"/>
  <c r="E50" i="24" a="1"/>
  <c r="E50" i="24" s="1"/>
  <c r="C50" i="24"/>
  <c r="S49" i="24"/>
  <c r="Q49" i="24"/>
  <c r="P49" i="24"/>
  <c r="Q48" i="24"/>
  <c r="N48" i="24"/>
  <c r="M48" i="24"/>
  <c r="P48" i="24" s="1"/>
  <c r="S47" i="24"/>
  <c r="Q47" i="24"/>
  <c r="N47" i="24"/>
  <c r="M47" i="24"/>
  <c r="P47" i="24" s="1"/>
  <c r="N46" i="24"/>
  <c r="Q46" i="24" s="1"/>
  <c r="M46" i="24"/>
  <c r="P46" i="24" s="1"/>
  <c r="N45" i="24"/>
  <c r="Q45" i="24" s="1"/>
  <c r="M45" i="24"/>
  <c r="P45" i="24" s="1"/>
  <c r="H45" i="24" a="1"/>
  <c r="H45" i="24" s="1"/>
  <c r="I45" i="24" s="1"/>
  <c r="G45" i="24"/>
  <c r="E45" i="24" a="1"/>
  <c r="E45" i="24" s="1"/>
  <c r="C45" i="24"/>
  <c r="S44" i="24"/>
  <c r="Q44" i="24"/>
  <c r="P44" i="24"/>
  <c r="P43" i="24"/>
  <c r="N43" i="24"/>
  <c r="Q43" i="24" s="1"/>
  <c r="M43" i="24"/>
  <c r="S42" i="24"/>
  <c r="N42" i="24"/>
  <c r="Q42" i="24" s="1"/>
  <c r="M42" i="24"/>
  <c r="P42" i="24" s="1"/>
  <c r="Q41" i="24"/>
  <c r="N41" i="24"/>
  <c r="M41" i="24"/>
  <c r="P41" i="24" s="1"/>
  <c r="P40" i="24"/>
  <c r="N40" i="24"/>
  <c r="Q40" i="24" s="1"/>
  <c r="M40" i="24"/>
  <c r="H40" i="24" a="1"/>
  <c r="H40" i="24" s="1"/>
  <c r="I40" i="24" s="1"/>
  <c r="G40" i="24"/>
  <c r="E40" i="24" a="1"/>
  <c r="E40" i="24" s="1"/>
  <c r="C40" i="24"/>
  <c r="S39" i="24"/>
  <c r="Q39" i="24"/>
  <c r="P39" i="24"/>
  <c r="BN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M38" i="24"/>
  <c r="AL38" i="24"/>
  <c r="AK38" i="24"/>
  <c r="AJ38" i="24"/>
  <c r="AH38" i="24"/>
  <c r="AG38" i="24"/>
  <c r="AF38" i="24"/>
  <c r="AE38" i="24"/>
  <c r="AD38" i="24"/>
  <c r="AC38" i="24"/>
  <c r="AB38" i="24"/>
  <c r="AA38" i="24"/>
  <c r="N38" i="24"/>
  <c r="Q38" i="24" s="1"/>
  <c r="M38" i="24"/>
  <c r="P38" i="24" s="1"/>
  <c r="BN37" i="24"/>
  <c r="BM37" i="24"/>
  <c r="BL37" i="24"/>
  <c r="BK37" i="24"/>
  <c r="BJ37" i="24"/>
  <c r="BI37" i="24"/>
  <c r="BH37" i="24"/>
  <c r="BG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S37" i="24"/>
  <c r="Q37" i="24"/>
  <c r="P37" i="24"/>
  <c r="N37" i="24"/>
  <c r="M37" i="24"/>
  <c r="BN36" i="24"/>
  <c r="BM36" i="24"/>
  <c r="BL36" i="24"/>
  <c r="BK36" i="24"/>
  <c r="BJ36" i="24"/>
  <c r="BI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Q36" i="24"/>
  <c r="P36" i="24"/>
  <c r="N36" i="24"/>
  <c r="M36" i="24"/>
  <c r="BN35" i="24"/>
  <c r="BM35" i="24"/>
  <c r="BL35" i="24"/>
  <c r="BK35" i="24"/>
  <c r="BI35" i="24"/>
  <c r="BH35" i="24"/>
  <c r="BG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N35" i="24"/>
  <c r="Q35" i="24" s="1"/>
  <c r="M35" i="24"/>
  <c r="P35" i="24" s="1"/>
  <c r="H35" i="24" a="1"/>
  <c r="H35" i="24" s="1"/>
  <c r="I35" i="24" s="1"/>
  <c r="G35" i="24"/>
  <c r="E35" i="24" a="1"/>
  <c r="E35" i="24" s="1"/>
  <c r="C35" i="24"/>
  <c r="BN34" i="24"/>
  <c r="BM34" i="24"/>
  <c r="BL34" i="24"/>
  <c r="BG34" i="24"/>
  <c r="BF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S34" i="24"/>
  <c r="Q34" i="24"/>
  <c r="P34" i="24"/>
  <c r="BN33" i="24"/>
  <c r="BM33" i="24"/>
  <c r="BK33" i="24"/>
  <c r="BJ33" i="24"/>
  <c r="BI33" i="24"/>
  <c r="BH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M33" i="24"/>
  <c r="AL33" i="24"/>
  <c r="AK33" i="24"/>
  <c r="AJ33" i="24"/>
  <c r="AH33" i="24"/>
  <c r="AG33" i="24"/>
  <c r="AF33" i="24"/>
  <c r="AE33" i="24"/>
  <c r="AD33" i="24"/>
  <c r="AC33" i="24"/>
  <c r="AB33" i="24"/>
  <c r="AA33" i="24"/>
  <c r="N33" i="24"/>
  <c r="Q33" i="24" s="1"/>
  <c r="M33" i="24"/>
  <c r="P33" i="24" s="1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W32" i="24"/>
  <c r="AV32" i="24"/>
  <c r="AU32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S32" i="24"/>
  <c r="N32" i="24"/>
  <c r="Q32" i="24" s="1"/>
  <c r="M32" i="24"/>
  <c r="P32" i="24" s="1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N31" i="24"/>
  <c r="Q31" i="24" s="1"/>
  <c r="M31" i="24"/>
  <c r="P31" i="24" s="1"/>
  <c r="BN30" i="24"/>
  <c r="BM30" i="24"/>
  <c r="BL30" i="24"/>
  <c r="BK30" i="24"/>
  <c r="BJ30" i="24"/>
  <c r="BI30" i="24"/>
  <c r="BH30" i="24"/>
  <c r="BG30" i="24"/>
  <c r="BF30" i="24"/>
  <c r="BE30" i="24"/>
  <c r="BD30" i="24"/>
  <c r="BB30" i="24"/>
  <c r="BA30" i="24"/>
  <c r="AZ30" i="24"/>
  <c r="AY30" i="24"/>
  <c r="AW30" i="24"/>
  <c r="AV30" i="24"/>
  <c r="AU30" i="24"/>
  <c r="AT30" i="24"/>
  <c r="AS30" i="24"/>
  <c r="AR30" i="24"/>
  <c r="AQ30" i="24"/>
  <c r="AP30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P30" i="24"/>
  <c r="N30" i="24"/>
  <c r="Q30" i="24" s="1"/>
  <c r="M30" i="24"/>
  <c r="H30" i="24" a="1"/>
  <c r="H30" i="24" s="1"/>
  <c r="I30" i="24" s="1"/>
  <c r="G30" i="24"/>
  <c r="E30" i="24" a="1"/>
  <c r="E30" i="24" s="1"/>
  <c r="C30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S29" i="24"/>
  <c r="Q29" i="24"/>
  <c r="P29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V28" i="24"/>
  <c r="AU28" i="24"/>
  <c r="AT28" i="24"/>
  <c r="AS28" i="24"/>
  <c r="AR28" i="24"/>
  <c r="AQ28" i="24"/>
  <c r="AP28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P28" i="24"/>
  <c r="N28" i="24"/>
  <c r="Q28" i="24" s="1"/>
  <c r="M28" i="24"/>
  <c r="BN27" i="24"/>
  <c r="BM27" i="24"/>
  <c r="BL27" i="24"/>
  <c r="BK27" i="24"/>
  <c r="BJ27" i="24"/>
  <c r="BI27" i="24"/>
  <c r="BH27" i="24"/>
  <c r="BG27" i="24"/>
  <c r="BF27" i="24"/>
  <c r="BE27" i="24"/>
  <c r="BC27" i="24"/>
  <c r="AY27" i="24"/>
  <c r="AX27" i="24"/>
  <c r="AV27" i="24"/>
  <c r="AU27" i="24"/>
  <c r="AT27" i="24"/>
  <c r="AS27" i="24"/>
  <c r="AR27" i="24"/>
  <c r="AQ27" i="24"/>
  <c r="AP27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S27" i="24"/>
  <c r="N27" i="24"/>
  <c r="Q27" i="24" s="1"/>
  <c r="M27" i="24"/>
  <c r="P27" i="24" s="1"/>
  <c r="BN26" i="24"/>
  <c r="BM26" i="24"/>
  <c r="BL26" i="24"/>
  <c r="BK26" i="24"/>
  <c r="BJ26" i="24"/>
  <c r="BI26" i="24"/>
  <c r="BH26" i="24"/>
  <c r="BG26" i="24"/>
  <c r="BF26" i="24"/>
  <c r="BD26" i="24"/>
  <c r="BC26" i="24"/>
  <c r="BB26" i="24"/>
  <c r="BA26" i="24"/>
  <c r="AZ26" i="24"/>
  <c r="AW26" i="24"/>
  <c r="AV26" i="24"/>
  <c r="AU26" i="24"/>
  <c r="AT26" i="24"/>
  <c r="AS26" i="24"/>
  <c r="AR26" i="24"/>
  <c r="AQ26" i="24"/>
  <c r="AP26" i="24"/>
  <c r="AO26" i="24"/>
  <c r="AN26" i="24"/>
  <c r="AM26" i="24"/>
  <c r="AL26" i="24"/>
  <c r="AK26" i="24"/>
  <c r="AJ26" i="24"/>
  <c r="AH26" i="24"/>
  <c r="AG26" i="24"/>
  <c r="AF26" i="24"/>
  <c r="AE26" i="24"/>
  <c r="AD26" i="24"/>
  <c r="AC26" i="24"/>
  <c r="AB26" i="24"/>
  <c r="AA26" i="24"/>
  <c r="N26" i="24"/>
  <c r="Q26" i="24" s="1"/>
  <c r="M26" i="24"/>
  <c r="P26" i="24" s="1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M25" i="24"/>
  <c r="AL25" i="24"/>
  <c r="AK25" i="24"/>
  <c r="AJ25" i="24"/>
  <c r="AG25" i="24"/>
  <c r="AF25" i="24"/>
  <c r="AE25" i="24"/>
  <c r="AD25" i="24"/>
  <c r="AC25" i="24"/>
  <c r="AB25" i="24"/>
  <c r="AA25" i="24"/>
  <c r="P25" i="24"/>
  <c r="N25" i="24"/>
  <c r="Q25" i="24" s="1"/>
  <c r="M25" i="24"/>
  <c r="H25" i="24" a="1"/>
  <c r="H25" i="24" s="1"/>
  <c r="I25" i="24" s="1"/>
  <c r="G25" i="24"/>
  <c r="E25" i="24" a="1"/>
  <c r="E25" i="24" s="1"/>
  <c r="C25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Q24" i="24"/>
  <c r="AP24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S24" i="24"/>
  <c r="Q24" i="24"/>
  <c r="P24" i="24"/>
  <c r="BN23" i="24"/>
  <c r="BM23" i="24"/>
  <c r="BL23" i="24"/>
  <c r="BK23" i="24"/>
  <c r="BJ23" i="24"/>
  <c r="BI23" i="24"/>
  <c r="BH23" i="24"/>
  <c r="BG23" i="24"/>
  <c r="BF23" i="24"/>
  <c r="BE23" i="24"/>
  <c r="BD23" i="24"/>
  <c r="BC23" i="24"/>
  <c r="BB23" i="24"/>
  <c r="BA23" i="24"/>
  <c r="AZ23" i="24"/>
  <c r="AY23" i="24"/>
  <c r="AX23" i="24"/>
  <c r="AV23" i="24"/>
  <c r="AT23" i="24"/>
  <c r="AQ23" i="24"/>
  <c r="AP23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Q23" i="24"/>
  <c r="N23" i="24"/>
  <c r="M23" i="24"/>
  <c r="P23" i="24" s="1"/>
  <c r="BN22" i="24"/>
  <c r="BM22" i="24"/>
  <c r="BL22" i="24"/>
  <c r="BK22" i="24"/>
  <c r="BJ22" i="24"/>
  <c r="BI22" i="24"/>
  <c r="BH22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T22" i="24"/>
  <c r="AS22" i="24"/>
  <c r="AR22" i="24"/>
  <c r="AQ22" i="24"/>
  <c r="AP22" i="24"/>
  <c r="AO22" i="24"/>
  <c r="AN22" i="24"/>
  <c r="AM22" i="24"/>
  <c r="AL22" i="24"/>
  <c r="AK22" i="24"/>
  <c r="AJ22" i="24"/>
  <c r="AG22" i="24"/>
  <c r="AF22" i="24"/>
  <c r="AE22" i="24"/>
  <c r="AD22" i="24"/>
  <c r="AC22" i="24"/>
  <c r="AB22" i="24"/>
  <c r="AA22" i="24"/>
  <c r="S22" i="24"/>
  <c r="Q22" i="24"/>
  <c r="P22" i="24"/>
  <c r="N22" i="24"/>
  <c r="M22" i="24"/>
  <c r="BN21" i="24"/>
  <c r="BM21" i="24"/>
  <c r="BL21" i="24"/>
  <c r="BK21" i="24"/>
  <c r="BJ21" i="24"/>
  <c r="BI21" i="24"/>
  <c r="BH21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N21" i="24"/>
  <c r="Q21" i="24" s="1"/>
  <c r="M21" i="24"/>
  <c r="P21" i="24" s="1"/>
  <c r="BN20" i="24"/>
  <c r="BM20" i="24"/>
  <c r="BL20" i="24"/>
  <c r="BK20" i="24"/>
  <c r="BJ20" i="24"/>
  <c r="BI20" i="24"/>
  <c r="BH20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P20" i="24"/>
  <c r="AO20" i="24"/>
  <c r="AN20" i="24"/>
  <c r="AM20" i="24"/>
  <c r="AL20" i="24"/>
  <c r="AK20" i="24"/>
  <c r="AJ20" i="24"/>
  <c r="AI20" i="24"/>
  <c r="AG20" i="24"/>
  <c r="AF20" i="24"/>
  <c r="AE20" i="24"/>
  <c r="AD20" i="24"/>
  <c r="AC20" i="24"/>
  <c r="AB20" i="24"/>
  <c r="AA20" i="24"/>
  <c r="P20" i="24"/>
  <c r="N20" i="24"/>
  <c r="Q20" i="24" s="1"/>
  <c r="M20" i="24"/>
  <c r="H20" i="24" a="1"/>
  <c r="H20" i="24" s="1"/>
  <c r="I20" i="24" s="1"/>
  <c r="G20" i="24"/>
  <c r="E20" i="24" a="1"/>
  <c r="E20" i="24" s="1"/>
  <c r="C20" i="24"/>
  <c r="BN19" i="24"/>
  <c r="BM19" i="24"/>
  <c r="BL19" i="24"/>
  <c r="BK19" i="24"/>
  <c r="BJ19" i="24"/>
  <c r="BI19" i="24"/>
  <c r="BH19" i="24"/>
  <c r="BG19" i="24"/>
  <c r="BF19" i="24"/>
  <c r="BE19" i="24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AR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S19" i="24"/>
  <c r="Q19" i="24"/>
  <c r="P19" i="24"/>
  <c r="BN18" i="24"/>
  <c r="BM18" i="24"/>
  <c r="BL18" i="24"/>
  <c r="BK18" i="24"/>
  <c r="BJ18" i="24"/>
  <c r="BI18" i="24"/>
  <c r="BH18" i="24"/>
  <c r="BG18" i="24"/>
  <c r="BF18" i="24"/>
  <c r="BE18" i="24"/>
  <c r="BD18" i="24"/>
  <c r="BC18" i="24"/>
  <c r="BB18" i="24"/>
  <c r="BA18" i="24"/>
  <c r="AZ18" i="24"/>
  <c r="AY18" i="24"/>
  <c r="AX18" i="24"/>
  <c r="AW18" i="24"/>
  <c r="AV18" i="24"/>
  <c r="AU18" i="24"/>
  <c r="AT18" i="24"/>
  <c r="AS18" i="24"/>
  <c r="AR18" i="24"/>
  <c r="AQ18" i="24"/>
  <c r="AP18" i="24"/>
  <c r="AO18" i="24"/>
  <c r="AN18" i="24"/>
  <c r="AM18" i="24"/>
  <c r="AL18" i="24"/>
  <c r="AK18" i="24"/>
  <c r="AI18" i="24"/>
  <c r="AH18" i="24"/>
  <c r="AG18" i="24"/>
  <c r="AF18" i="24"/>
  <c r="AE18" i="24"/>
  <c r="AD18" i="24"/>
  <c r="AC18" i="24"/>
  <c r="AB18" i="24"/>
  <c r="AA18" i="24"/>
  <c r="N18" i="24"/>
  <c r="Q18" i="24" s="1"/>
  <c r="M18" i="24"/>
  <c r="P18" i="24" s="1"/>
  <c r="BN17" i="24"/>
  <c r="BM17" i="24"/>
  <c r="BL17" i="24"/>
  <c r="BK17" i="24"/>
  <c r="BJ17" i="24"/>
  <c r="BI17" i="24"/>
  <c r="BH17" i="24"/>
  <c r="BG17" i="24"/>
  <c r="BF17" i="24"/>
  <c r="BE17" i="24"/>
  <c r="BD17" i="24"/>
  <c r="BC17" i="24"/>
  <c r="BB17" i="24"/>
  <c r="BA17" i="24"/>
  <c r="AZ17" i="24"/>
  <c r="AY17" i="24"/>
  <c r="AX17" i="24"/>
  <c r="AW17" i="24"/>
  <c r="AV17" i="24"/>
  <c r="AU17" i="24"/>
  <c r="AT17" i="24"/>
  <c r="AS17" i="24"/>
  <c r="AR17" i="24"/>
  <c r="AQ17" i="24"/>
  <c r="AP17" i="24"/>
  <c r="AO17" i="24"/>
  <c r="AN17" i="24"/>
  <c r="AM17" i="24"/>
  <c r="AL17" i="24"/>
  <c r="AK17" i="24"/>
  <c r="AI17" i="24"/>
  <c r="AH17" i="24"/>
  <c r="AG17" i="24"/>
  <c r="AF17" i="24"/>
  <c r="AE17" i="24"/>
  <c r="AD17" i="24"/>
  <c r="AC17" i="24"/>
  <c r="AB17" i="24"/>
  <c r="AA17" i="24"/>
  <c r="S17" i="24"/>
  <c r="P17" i="24"/>
  <c r="N17" i="24"/>
  <c r="Q17" i="24" s="1"/>
  <c r="M17" i="24"/>
  <c r="BN16" i="24"/>
  <c r="BM16" i="24"/>
  <c r="BL16" i="24"/>
  <c r="BK16" i="24"/>
  <c r="BJ16" i="24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V16" i="24"/>
  <c r="AU16" i="24"/>
  <c r="AT16" i="24"/>
  <c r="AS16" i="24"/>
  <c r="AR16" i="24"/>
  <c r="AQ16" i="24"/>
  <c r="AP16" i="24"/>
  <c r="AO16" i="24"/>
  <c r="AN16" i="24"/>
  <c r="AL16" i="24"/>
  <c r="AI16" i="24"/>
  <c r="AH16" i="24"/>
  <c r="AG16" i="24"/>
  <c r="AF16" i="24"/>
  <c r="AE16" i="24"/>
  <c r="AD16" i="24"/>
  <c r="AC16" i="24"/>
  <c r="AB16" i="24"/>
  <c r="AA16" i="24"/>
  <c r="N16" i="24"/>
  <c r="Q16" i="24" s="1"/>
  <c r="M16" i="24"/>
  <c r="P16" i="24" s="1"/>
  <c r="BN15" i="24"/>
  <c r="BM15" i="24"/>
  <c r="BL15" i="24"/>
  <c r="BK15" i="24"/>
  <c r="BJ15" i="24"/>
  <c r="BI15" i="24"/>
  <c r="BH15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U15" i="24"/>
  <c r="AT15" i="24"/>
  <c r="AS15" i="24"/>
  <c r="AR15" i="24"/>
  <c r="AQ15" i="24"/>
  <c r="AP15" i="24"/>
  <c r="AO15" i="24"/>
  <c r="AL15" i="24"/>
  <c r="AK15" i="24"/>
  <c r="AJ15" i="24"/>
  <c r="AG15" i="24"/>
  <c r="AF15" i="24"/>
  <c r="AE15" i="24"/>
  <c r="AD15" i="24"/>
  <c r="AB15" i="24"/>
  <c r="AA15" i="24"/>
  <c r="N15" i="24"/>
  <c r="Q15" i="24" s="1"/>
  <c r="M15" i="24"/>
  <c r="P15" i="24" s="1"/>
  <c r="H15" i="24" a="1"/>
  <c r="H15" i="24" s="1"/>
  <c r="I15" i="24" s="1"/>
  <c r="G15" i="24"/>
  <c r="E15" i="24" a="1"/>
  <c r="E15" i="24" s="1"/>
  <c r="C15" i="24"/>
  <c r="BN14" i="24"/>
  <c r="BM14" i="24"/>
  <c r="BK14" i="24"/>
  <c r="BJ14" i="24"/>
  <c r="BI14" i="24"/>
  <c r="BH14" i="24"/>
  <c r="BG14" i="24"/>
  <c r="BF14" i="24"/>
  <c r="BD14" i="24"/>
  <c r="BC14" i="24"/>
  <c r="BB14" i="24"/>
  <c r="BA14" i="24"/>
  <c r="AZ14" i="24"/>
  <c r="AY14" i="24"/>
  <c r="AX14" i="24"/>
  <c r="AU14" i="24"/>
  <c r="AT14" i="24"/>
  <c r="AS14" i="24"/>
  <c r="AR14" i="24"/>
  <c r="AQ14" i="24"/>
  <c r="AP14" i="24"/>
  <c r="AO14" i="24"/>
  <c r="AN14" i="24"/>
  <c r="AM14" i="24"/>
  <c r="AL14" i="24"/>
  <c r="AI14" i="24"/>
  <c r="AH14" i="24"/>
  <c r="AG14" i="24"/>
  <c r="AF14" i="24"/>
  <c r="AE14" i="24"/>
  <c r="AB14" i="24"/>
  <c r="AA14" i="24"/>
  <c r="S14" i="24"/>
  <c r="Q14" i="24"/>
  <c r="P14" i="24"/>
  <c r="BN13" i="24"/>
  <c r="BM13" i="24"/>
  <c r="BL13" i="24"/>
  <c r="BK13" i="24"/>
  <c r="BJ13" i="24"/>
  <c r="BI13" i="24"/>
  <c r="BH13" i="24"/>
  <c r="BG13" i="24"/>
  <c r="BF13" i="24"/>
  <c r="BE13" i="24"/>
  <c r="BD13" i="24"/>
  <c r="BC13" i="24"/>
  <c r="BB13" i="24"/>
  <c r="BA13" i="24"/>
  <c r="AZ13" i="24"/>
  <c r="AY13" i="24"/>
  <c r="AX13" i="24"/>
  <c r="AW13" i="24"/>
  <c r="AU13" i="24"/>
  <c r="AS13" i="24"/>
  <c r="AQ13" i="24"/>
  <c r="AP13" i="24"/>
  <c r="AN13" i="24"/>
  <c r="AM13" i="24"/>
  <c r="AL13" i="24"/>
  <c r="AK13" i="24"/>
  <c r="AI13" i="24"/>
  <c r="AH13" i="24"/>
  <c r="AG13" i="24"/>
  <c r="AF13" i="24"/>
  <c r="AE13" i="24"/>
  <c r="AD13" i="24"/>
  <c r="AB13" i="24"/>
  <c r="AA13" i="24"/>
  <c r="N13" i="24"/>
  <c r="Q13" i="24" s="1"/>
  <c r="M13" i="24"/>
  <c r="P13" i="24" s="1"/>
  <c r="BN12" i="24"/>
  <c r="BM12" i="24"/>
  <c r="BL12" i="24"/>
  <c r="BK12" i="24"/>
  <c r="BJ12" i="24"/>
  <c r="BI12" i="24"/>
  <c r="BH12" i="24"/>
  <c r="BG12" i="24"/>
  <c r="BF12" i="24"/>
  <c r="BE12" i="24"/>
  <c r="BD12" i="24"/>
  <c r="BC12" i="24"/>
  <c r="BB12" i="24"/>
  <c r="BA12" i="24"/>
  <c r="AZ12" i="24"/>
  <c r="AY12" i="24"/>
  <c r="AX12" i="24"/>
  <c r="AW12" i="24"/>
  <c r="AV12" i="24"/>
  <c r="AU12" i="24"/>
  <c r="AT12" i="24"/>
  <c r="AS12" i="24"/>
  <c r="AR12" i="24"/>
  <c r="AQ12" i="24"/>
  <c r="AP12" i="24"/>
  <c r="AO12" i="24"/>
  <c r="AN12" i="24"/>
  <c r="AM12" i="24"/>
  <c r="AL12" i="24"/>
  <c r="AK12" i="24"/>
  <c r="AJ12" i="24"/>
  <c r="AI12" i="24"/>
  <c r="AH12" i="24"/>
  <c r="AG12" i="24"/>
  <c r="AF12" i="24"/>
  <c r="AD12" i="24"/>
  <c r="AC12" i="24"/>
  <c r="AB12" i="24"/>
  <c r="AA12" i="24"/>
  <c r="S12" i="24"/>
  <c r="N12" i="24"/>
  <c r="Q12" i="24" s="1"/>
  <c r="M12" i="24"/>
  <c r="P12" i="24" s="1"/>
  <c r="BN11" i="24"/>
  <c r="BM11" i="24"/>
  <c r="BL11" i="24"/>
  <c r="BK11" i="24"/>
  <c r="BJ11" i="24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F11" i="24"/>
  <c r="AD11" i="24"/>
  <c r="AB11" i="24"/>
  <c r="AA11" i="24"/>
  <c r="N11" i="24"/>
  <c r="Q11" i="24" s="1"/>
  <c r="M11" i="24"/>
  <c r="P11" i="24" s="1"/>
  <c r="BN10" i="24"/>
  <c r="BM10" i="24"/>
  <c r="BL10" i="24"/>
  <c r="BK10" i="24"/>
  <c r="BJ10" i="24"/>
  <c r="BI10" i="24"/>
  <c r="BH10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U10" i="24"/>
  <c r="AT10" i="24"/>
  <c r="AS10" i="24"/>
  <c r="AR10" i="24"/>
  <c r="AQ10" i="24"/>
  <c r="AP10" i="24"/>
  <c r="AO10" i="24"/>
  <c r="AN10" i="24"/>
  <c r="AM10" i="24"/>
  <c r="AL10" i="24"/>
  <c r="AK10" i="24"/>
  <c r="AJ10" i="24"/>
  <c r="AI10" i="24"/>
  <c r="AH10" i="24"/>
  <c r="AF10" i="24"/>
  <c r="AE10" i="24"/>
  <c r="AD10" i="24"/>
  <c r="AB10" i="24"/>
  <c r="AA10" i="24"/>
  <c r="N10" i="24"/>
  <c r="Q10" i="24" s="1"/>
  <c r="M10" i="24"/>
  <c r="P10" i="24" s="1"/>
  <c r="H10" i="24" a="1"/>
  <c r="H10" i="24" s="1"/>
  <c r="I10" i="24" s="1"/>
  <c r="G10" i="24"/>
  <c r="E10" i="24" a="1"/>
  <c r="E10" i="24" s="1"/>
  <c r="C10" i="24"/>
  <c r="BN9" i="24"/>
  <c r="BM9" i="24"/>
  <c r="BL9" i="24"/>
  <c r="BK9" i="24"/>
  <c r="BJ9" i="24"/>
  <c r="BI9" i="24"/>
  <c r="BH9" i="24"/>
  <c r="BG9" i="24"/>
  <c r="BF9" i="24"/>
  <c r="BE9" i="24"/>
  <c r="BD9" i="24"/>
  <c r="BC9" i="24"/>
  <c r="BB9" i="24"/>
  <c r="BA9" i="24"/>
  <c r="AZ9" i="24"/>
  <c r="AY9" i="24"/>
  <c r="AX9" i="24"/>
  <c r="AW9" i="24"/>
  <c r="AV9" i="24"/>
  <c r="AU9" i="24"/>
  <c r="AT9" i="24"/>
  <c r="AS9" i="24"/>
  <c r="AR9" i="24"/>
  <c r="AQ9" i="24"/>
  <c r="AP9" i="24"/>
  <c r="AO9" i="24"/>
  <c r="AN9" i="24"/>
  <c r="AM9" i="24"/>
  <c r="AK9" i="24"/>
  <c r="AG9" i="24"/>
  <c r="AD9" i="24"/>
  <c r="AC9" i="24"/>
  <c r="AB9" i="24"/>
  <c r="S9" i="24"/>
  <c r="Q9" i="24"/>
  <c r="P9" i="24"/>
  <c r="BN8" i="24"/>
  <c r="BM8" i="24"/>
  <c r="BL8" i="24"/>
  <c r="BK8" i="24"/>
  <c r="BJ8" i="24"/>
  <c r="BI8" i="24"/>
  <c r="BH8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B8" i="24"/>
  <c r="N8" i="24"/>
  <c r="Q8" i="24" s="1"/>
  <c r="M8" i="24"/>
  <c r="P8" i="24" s="1"/>
  <c r="BN7" i="24"/>
  <c r="BM7" i="24"/>
  <c r="BL7" i="24"/>
  <c r="BK7" i="24"/>
  <c r="BJ7" i="24"/>
  <c r="BI7" i="24"/>
  <c r="BH7" i="24"/>
  <c r="BG7" i="24"/>
  <c r="BF7" i="24"/>
  <c r="BE7" i="24"/>
  <c r="BD7" i="24"/>
  <c r="BC7" i="24"/>
  <c r="BB7" i="24"/>
  <c r="BA7" i="24"/>
  <c r="AZ7" i="24"/>
  <c r="AY7" i="24"/>
  <c r="AX7" i="24"/>
  <c r="AW7" i="24"/>
  <c r="AV7" i="24"/>
  <c r="AU7" i="24"/>
  <c r="AT7" i="24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A7" i="24"/>
  <c r="S7" i="24"/>
  <c r="Q7" i="24"/>
  <c r="N7" i="24"/>
  <c r="M7" i="24"/>
  <c r="P7" i="24" s="1"/>
  <c r="DA6" i="24"/>
  <c r="CZ6" i="24"/>
  <c r="CS6" i="24"/>
  <c r="CP6" i="24"/>
  <c r="CO6" i="24"/>
  <c r="CN6" i="24"/>
  <c r="CK6" i="24"/>
  <c r="CF6" i="24"/>
  <c r="CC6" i="24"/>
  <c r="CB6" i="24"/>
  <c r="CA6" i="24"/>
  <c r="BX6" i="24"/>
  <c r="BT6" i="24"/>
  <c r="BQ6" i="24"/>
  <c r="BP6" i="24"/>
  <c r="BO6" i="24"/>
  <c r="BL6" i="24"/>
  <c r="BK6" i="24"/>
  <c r="CY6" i="24" s="1"/>
  <c r="BJ6" i="24"/>
  <c r="CX6" i="24" s="1"/>
  <c r="BH6" i="24"/>
  <c r="CV6" i="24" s="1"/>
  <c r="BF6" i="24"/>
  <c r="CT6" i="24" s="1"/>
  <c r="BE6" i="24"/>
  <c r="BD6" i="24"/>
  <c r="CR6" i="24" s="1"/>
  <c r="BC6" i="24"/>
  <c r="CQ6" i="24" s="1"/>
  <c r="BB6" i="24"/>
  <c r="BA6" i="24"/>
  <c r="AZ6" i="24"/>
  <c r="AX6" i="24"/>
  <c r="AY6" i="24" s="1"/>
  <c r="CM6" i="24" s="1"/>
  <c r="AW6" i="24"/>
  <c r="AV6" i="24"/>
  <c r="CJ6" i="24" s="1"/>
  <c r="AU6" i="24"/>
  <c r="CI6" i="24" s="1"/>
  <c r="AT6" i="24"/>
  <c r="CH6" i="24" s="1"/>
  <c r="AR6" i="24"/>
  <c r="AQ6" i="24"/>
  <c r="CE6" i="24" s="1"/>
  <c r="AP6" i="24"/>
  <c r="CD6" i="24" s="1"/>
  <c r="AO6" i="24"/>
  <c r="AN6" i="24"/>
  <c r="AM6" i="24"/>
  <c r="AL6" i="24"/>
  <c r="BZ6" i="24" s="1"/>
  <c r="AK6" i="24"/>
  <c r="BY6" i="24" s="1"/>
  <c r="AJ6" i="24"/>
  <c r="AI6" i="24"/>
  <c r="BW6" i="24" s="1"/>
  <c r="AH6" i="24"/>
  <c r="BV6" i="24" s="1"/>
  <c r="AG6" i="24"/>
  <c r="BU6" i="24" s="1"/>
  <c r="AF6" i="24"/>
  <c r="AE6" i="24"/>
  <c r="BS6" i="24" s="1"/>
  <c r="AD6" i="24"/>
  <c r="BR6" i="24" s="1"/>
  <c r="AC6" i="24"/>
  <c r="AB6" i="24"/>
  <c r="AA6" i="24"/>
  <c r="Q6" i="24"/>
  <c r="P6" i="24"/>
  <c r="N6" i="24"/>
  <c r="M6" i="24"/>
  <c r="P5" i="24"/>
  <c r="N5" i="24"/>
  <c r="Q5" i="24" s="1"/>
  <c r="M5" i="24"/>
  <c r="H5" i="24" a="1"/>
  <c r="H5" i="24" s="1"/>
  <c r="I5" i="24" s="1"/>
  <c r="G5" i="24"/>
  <c r="E5" i="24" a="1"/>
  <c r="E5" i="24" s="1"/>
  <c r="C5" i="24"/>
  <c r="S54" i="23"/>
  <c r="Q54" i="23"/>
  <c r="P54" i="23"/>
  <c r="Q53" i="23"/>
  <c r="P53" i="23"/>
  <c r="N53" i="23"/>
  <c r="M53" i="23"/>
  <c r="S52" i="23"/>
  <c r="N52" i="23"/>
  <c r="Q52" i="23" s="1"/>
  <c r="M52" i="23"/>
  <c r="P52" i="23" s="1"/>
  <c r="N51" i="23"/>
  <c r="Q51" i="23" s="1"/>
  <c r="M51" i="23"/>
  <c r="P51" i="23" s="1"/>
  <c r="N50" i="23"/>
  <c r="Q50" i="23" s="1"/>
  <c r="M50" i="23"/>
  <c r="P50" i="23" s="1"/>
  <c r="H50" i="23" a="1"/>
  <c r="H50" i="23" s="1"/>
  <c r="I50" i="23" s="1"/>
  <c r="G50" i="23"/>
  <c r="E50" i="23" a="1"/>
  <c r="E50" i="23" s="1"/>
  <c r="C50" i="23"/>
  <c r="S49" i="23"/>
  <c r="Q49" i="23"/>
  <c r="P49" i="23"/>
  <c r="Q48" i="23"/>
  <c r="P48" i="23"/>
  <c r="N48" i="23"/>
  <c r="M48" i="23"/>
  <c r="S47" i="23"/>
  <c r="Q47" i="23"/>
  <c r="N47" i="23"/>
  <c r="M47" i="23"/>
  <c r="P47" i="23" s="1"/>
  <c r="Q46" i="23"/>
  <c r="P46" i="23"/>
  <c r="N46" i="23"/>
  <c r="M46" i="23"/>
  <c r="N45" i="23"/>
  <c r="Q45" i="23" s="1"/>
  <c r="M45" i="23"/>
  <c r="P45" i="23" s="1"/>
  <c r="H45" i="23" a="1"/>
  <c r="H45" i="23" s="1"/>
  <c r="I45" i="23" s="1"/>
  <c r="G45" i="23"/>
  <c r="E45" i="23" a="1"/>
  <c r="E45" i="23" s="1"/>
  <c r="C45" i="23"/>
  <c r="S44" i="23"/>
  <c r="Q44" i="23"/>
  <c r="P44" i="23"/>
  <c r="P43" i="23"/>
  <c r="N43" i="23"/>
  <c r="Q43" i="23" s="1"/>
  <c r="M43" i="23"/>
  <c r="S42" i="23"/>
  <c r="P42" i="23"/>
  <c r="N42" i="23"/>
  <c r="Q42" i="23" s="1"/>
  <c r="M42" i="23"/>
  <c r="Q41" i="23"/>
  <c r="P41" i="23"/>
  <c r="N41" i="23"/>
  <c r="M41" i="23"/>
  <c r="P40" i="23"/>
  <c r="N40" i="23"/>
  <c r="Q40" i="23" s="1"/>
  <c r="M40" i="23"/>
  <c r="H40" i="23" a="1"/>
  <c r="H40" i="23" s="1"/>
  <c r="I40" i="23" s="1"/>
  <c r="G40" i="23"/>
  <c r="E40" i="23" a="1"/>
  <c r="E40" i="23" s="1"/>
  <c r="C40" i="23"/>
  <c r="S39" i="23"/>
  <c r="Q39" i="23"/>
  <c r="P39" i="23"/>
  <c r="BN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H38" i="23"/>
  <c r="AG38" i="23"/>
  <c r="AF38" i="23"/>
  <c r="AE38" i="23"/>
  <c r="AD38" i="23"/>
  <c r="AC38" i="23"/>
  <c r="AB38" i="23"/>
  <c r="AA38" i="23"/>
  <c r="P38" i="23"/>
  <c r="N38" i="23"/>
  <c r="Q38" i="23" s="1"/>
  <c r="M38" i="23"/>
  <c r="BN37" i="23"/>
  <c r="BM37" i="23"/>
  <c r="BL37" i="23"/>
  <c r="BK37" i="23"/>
  <c r="BJ37" i="23"/>
  <c r="BI37" i="23"/>
  <c r="BH37" i="23"/>
  <c r="BG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S37" i="23"/>
  <c r="Q37" i="23"/>
  <c r="P37" i="23"/>
  <c r="N37" i="23"/>
  <c r="M37" i="23"/>
  <c r="BN36" i="23"/>
  <c r="BM36" i="23"/>
  <c r="BL36" i="23"/>
  <c r="BK36" i="23"/>
  <c r="BJ36" i="23"/>
  <c r="BI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P36" i="23"/>
  <c r="N36" i="23"/>
  <c r="Q36" i="23" s="1"/>
  <c r="M36" i="23"/>
  <c r="BN35" i="23"/>
  <c r="BM35" i="23"/>
  <c r="BL35" i="23"/>
  <c r="BK35" i="23"/>
  <c r="BI35" i="23"/>
  <c r="BH35" i="23"/>
  <c r="BG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P35" i="23"/>
  <c r="N35" i="23"/>
  <c r="Q35" i="23" s="1"/>
  <c r="M35" i="23"/>
  <c r="H35" i="23" a="1"/>
  <c r="H35" i="23" s="1"/>
  <c r="I35" i="23" s="1"/>
  <c r="G35" i="23"/>
  <c r="E35" i="23" a="1"/>
  <c r="E35" i="23" s="1"/>
  <c r="C35" i="23"/>
  <c r="BN34" i="23"/>
  <c r="BM34" i="23"/>
  <c r="BL34" i="23"/>
  <c r="BG34" i="23"/>
  <c r="BF34" i="23"/>
  <c r="BD34" i="23"/>
  <c r="BC34" i="23"/>
  <c r="BB34" i="23"/>
  <c r="BA34" i="23"/>
  <c r="AZ34" i="23"/>
  <c r="AY34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S34" i="23"/>
  <c r="Q34" i="23"/>
  <c r="P34" i="23"/>
  <c r="BN33" i="23"/>
  <c r="BM33" i="23"/>
  <c r="BK33" i="23"/>
  <c r="BJ33" i="23"/>
  <c r="BI33" i="23"/>
  <c r="BH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H33" i="23"/>
  <c r="AG33" i="23"/>
  <c r="AF33" i="23"/>
  <c r="AE33" i="23"/>
  <c r="AD33" i="23"/>
  <c r="AC33" i="23"/>
  <c r="AB33" i="23"/>
  <c r="AA33" i="23"/>
  <c r="Q33" i="23"/>
  <c r="N33" i="23"/>
  <c r="M33" i="23"/>
  <c r="P33" i="23" s="1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S32" i="23"/>
  <c r="N32" i="23"/>
  <c r="Q32" i="23" s="1"/>
  <c r="M32" i="23"/>
  <c r="P32" i="23" s="1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Q31" i="23"/>
  <c r="P31" i="23"/>
  <c r="N31" i="23"/>
  <c r="M31" i="23"/>
  <c r="BN30" i="23"/>
  <c r="BM30" i="23"/>
  <c r="BL30" i="23"/>
  <c r="BK30" i="23"/>
  <c r="BJ30" i="23"/>
  <c r="BI30" i="23"/>
  <c r="BH30" i="23"/>
  <c r="BG30" i="23"/>
  <c r="BF30" i="23"/>
  <c r="BE30" i="23"/>
  <c r="BD30" i="23"/>
  <c r="BB30" i="23"/>
  <c r="BA30" i="23"/>
  <c r="AZ30" i="23"/>
  <c r="AY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P30" i="23"/>
  <c r="N30" i="23"/>
  <c r="Q30" i="23" s="1"/>
  <c r="M30" i="23"/>
  <c r="H30" i="23" a="1"/>
  <c r="H30" i="23" s="1"/>
  <c r="I30" i="23" s="1"/>
  <c r="G30" i="23"/>
  <c r="E30" i="23" a="1"/>
  <c r="E30" i="23" s="1"/>
  <c r="C30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S29" i="23"/>
  <c r="Q29" i="23"/>
  <c r="P29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Q28" i="23"/>
  <c r="N28" i="23"/>
  <c r="M28" i="23"/>
  <c r="P28" i="23" s="1"/>
  <c r="BN27" i="23"/>
  <c r="BM27" i="23"/>
  <c r="BL27" i="23"/>
  <c r="BK27" i="23"/>
  <c r="BJ27" i="23"/>
  <c r="BI27" i="23"/>
  <c r="BH27" i="23"/>
  <c r="BG27" i="23"/>
  <c r="BF27" i="23"/>
  <c r="BE27" i="23"/>
  <c r="BC27" i="23"/>
  <c r="AY27" i="23"/>
  <c r="AX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S27" i="23"/>
  <c r="N27" i="23"/>
  <c r="Q27" i="23" s="1"/>
  <c r="M27" i="23"/>
  <c r="P27" i="23" s="1"/>
  <c r="BN26" i="23"/>
  <c r="BM26" i="23"/>
  <c r="BL26" i="23"/>
  <c r="BK26" i="23"/>
  <c r="BJ26" i="23"/>
  <c r="BI26" i="23"/>
  <c r="BH26" i="23"/>
  <c r="BG26" i="23"/>
  <c r="BF26" i="23"/>
  <c r="BD26" i="23"/>
  <c r="BC26" i="23"/>
  <c r="BB26" i="23"/>
  <c r="BA26" i="23"/>
  <c r="AZ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H26" i="23"/>
  <c r="AG26" i="23"/>
  <c r="AF26" i="23"/>
  <c r="AE26" i="23"/>
  <c r="AD26" i="23"/>
  <c r="AC26" i="23"/>
  <c r="AB26" i="23"/>
  <c r="AA26" i="23"/>
  <c r="N26" i="23"/>
  <c r="Q26" i="23" s="1"/>
  <c r="M26" i="23"/>
  <c r="P26" i="23" s="1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G25" i="23"/>
  <c r="AF25" i="23"/>
  <c r="AE25" i="23"/>
  <c r="AD25" i="23"/>
  <c r="AC25" i="23"/>
  <c r="AB25" i="23"/>
  <c r="AA25" i="23"/>
  <c r="P25" i="23"/>
  <c r="N25" i="23"/>
  <c r="Q25" i="23" s="1"/>
  <c r="M25" i="23"/>
  <c r="H25" i="23" a="1"/>
  <c r="H25" i="23" s="1"/>
  <c r="I25" i="23" s="1"/>
  <c r="G25" i="23"/>
  <c r="E25" i="23" a="1"/>
  <c r="E25" i="23" s="1"/>
  <c r="C25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V23" i="23"/>
  <c r="AT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Q23" i="23"/>
  <c r="N23" i="23"/>
  <c r="M23" i="23"/>
  <c r="P23" i="23" s="1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T22" i="23"/>
  <c r="AS22" i="23"/>
  <c r="AR22" i="23"/>
  <c r="AQ22" i="23"/>
  <c r="AP22" i="23"/>
  <c r="AO22" i="23"/>
  <c r="AN22" i="23"/>
  <c r="AM22" i="23"/>
  <c r="AL22" i="23"/>
  <c r="AK22" i="23"/>
  <c r="AJ22" i="23"/>
  <c r="AG22" i="23"/>
  <c r="AF22" i="23"/>
  <c r="AE22" i="23"/>
  <c r="AD22" i="23"/>
  <c r="AC22" i="23"/>
  <c r="AB22" i="23"/>
  <c r="AA22" i="23"/>
  <c r="N22" i="23"/>
  <c r="Q22" i="23" s="1"/>
  <c r="M22" i="23"/>
  <c r="P22" i="23" s="1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N21" i="23"/>
  <c r="Q21" i="23" s="1"/>
  <c r="M21" i="23"/>
  <c r="P21" i="23" s="1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P20" i="23"/>
  <c r="AO20" i="23"/>
  <c r="AN20" i="23"/>
  <c r="AM20" i="23"/>
  <c r="AL20" i="23"/>
  <c r="AK20" i="23"/>
  <c r="AJ20" i="23"/>
  <c r="AI20" i="23"/>
  <c r="AG20" i="23"/>
  <c r="AF20" i="23"/>
  <c r="AE20" i="23"/>
  <c r="AD20" i="23"/>
  <c r="AC20" i="23"/>
  <c r="AB20" i="23"/>
  <c r="AA20" i="23"/>
  <c r="P20" i="23"/>
  <c r="N20" i="23"/>
  <c r="Q20" i="23" s="1"/>
  <c r="M20" i="23"/>
  <c r="E20" i="23" a="1"/>
  <c r="E20" i="23" s="1"/>
  <c r="G20" i="23" s="1"/>
  <c r="C20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I18" i="23"/>
  <c r="AH18" i="23"/>
  <c r="AG18" i="23"/>
  <c r="AF18" i="23"/>
  <c r="AE18" i="23"/>
  <c r="AD18" i="23"/>
  <c r="AC18" i="23"/>
  <c r="AB18" i="23"/>
  <c r="AA18" i="23"/>
  <c r="N18" i="23"/>
  <c r="Q18" i="23" s="1"/>
  <c r="M18" i="23"/>
  <c r="P18" i="23" s="1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I17" i="23"/>
  <c r="AH17" i="23"/>
  <c r="AG17" i="23"/>
  <c r="AF17" i="23"/>
  <c r="AE17" i="23"/>
  <c r="AD17" i="23"/>
  <c r="AC17" i="23"/>
  <c r="AB17" i="23"/>
  <c r="AA17" i="23"/>
  <c r="P17" i="23"/>
  <c r="N17" i="23"/>
  <c r="Q17" i="23" s="1"/>
  <c r="M17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V16" i="23"/>
  <c r="AU16" i="23"/>
  <c r="AT16" i="23"/>
  <c r="AS16" i="23"/>
  <c r="AR16" i="23"/>
  <c r="AQ16" i="23"/>
  <c r="AP16" i="23"/>
  <c r="AO16" i="23"/>
  <c r="AN16" i="23"/>
  <c r="AL16" i="23"/>
  <c r="AI16" i="23"/>
  <c r="AH16" i="23"/>
  <c r="AG16" i="23"/>
  <c r="AF16" i="23"/>
  <c r="AE16" i="23"/>
  <c r="AD16" i="23"/>
  <c r="AC16" i="23"/>
  <c r="AB16" i="23"/>
  <c r="AA16" i="23"/>
  <c r="N16" i="23"/>
  <c r="Q16" i="23" s="1"/>
  <c r="M16" i="23"/>
  <c r="P16" i="23" s="1"/>
  <c r="BN15" i="23"/>
  <c r="BM15" i="23"/>
  <c r="BL15" i="23"/>
  <c r="BK15" i="23"/>
  <c r="BJ15" i="23"/>
  <c r="BI15" i="23"/>
  <c r="BH15" i="23"/>
  <c r="BG15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L15" i="23"/>
  <c r="AK15" i="23"/>
  <c r="AJ15" i="23"/>
  <c r="AG15" i="23"/>
  <c r="AF15" i="23"/>
  <c r="AE15" i="23"/>
  <c r="AD15" i="23"/>
  <c r="AB15" i="23"/>
  <c r="AA15" i="23"/>
  <c r="N15" i="23"/>
  <c r="Q15" i="23" s="1"/>
  <c r="Q19" i="23" s="1"/>
  <c r="M15" i="23"/>
  <c r="P15" i="23" s="1"/>
  <c r="P19" i="23" s="1"/>
  <c r="C15" i="23"/>
  <c r="BN14" i="23"/>
  <c r="BM14" i="23"/>
  <c r="BK14" i="23"/>
  <c r="BJ14" i="23"/>
  <c r="BI14" i="23"/>
  <c r="BH14" i="23"/>
  <c r="BG14" i="23"/>
  <c r="BF14" i="23"/>
  <c r="BD14" i="23"/>
  <c r="BC14" i="23"/>
  <c r="BB14" i="23"/>
  <c r="BA14" i="23"/>
  <c r="AZ14" i="23"/>
  <c r="AY14" i="23"/>
  <c r="AX14" i="23"/>
  <c r="AU14" i="23"/>
  <c r="AT14" i="23"/>
  <c r="AS14" i="23"/>
  <c r="AR14" i="23"/>
  <c r="AQ14" i="23"/>
  <c r="AP14" i="23"/>
  <c r="AO14" i="23"/>
  <c r="AN14" i="23"/>
  <c r="AM14" i="23"/>
  <c r="AL14" i="23"/>
  <c r="AI14" i="23"/>
  <c r="AH14" i="23"/>
  <c r="AG14" i="23"/>
  <c r="AF14" i="23"/>
  <c r="AE14" i="23"/>
  <c r="AB14" i="23"/>
  <c r="AA14" i="23"/>
  <c r="BN13" i="23"/>
  <c r="BM13" i="23"/>
  <c r="BL13" i="23"/>
  <c r="BK13" i="23"/>
  <c r="BJ13" i="23"/>
  <c r="BI13" i="23"/>
  <c r="BH13" i="23"/>
  <c r="BG13" i="23"/>
  <c r="BF13" i="23"/>
  <c r="BE13" i="23"/>
  <c r="BD13" i="23"/>
  <c r="BC13" i="23"/>
  <c r="BB13" i="23"/>
  <c r="BA13" i="23"/>
  <c r="AZ13" i="23"/>
  <c r="AY13" i="23"/>
  <c r="AX13" i="23"/>
  <c r="AW13" i="23"/>
  <c r="AU13" i="23"/>
  <c r="AS13" i="23"/>
  <c r="AQ13" i="23"/>
  <c r="AP13" i="23"/>
  <c r="AN13" i="23"/>
  <c r="AM13" i="23"/>
  <c r="AL13" i="23"/>
  <c r="AK13" i="23"/>
  <c r="AI13" i="23"/>
  <c r="AH13" i="23"/>
  <c r="AG13" i="23"/>
  <c r="AF13" i="23"/>
  <c r="AE13" i="23"/>
  <c r="AD13" i="23"/>
  <c r="AB13" i="23"/>
  <c r="AA13" i="23"/>
  <c r="N13" i="23"/>
  <c r="Q13" i="23" s="1"/>
  <c r="M13" i="23"/>
  <c r="P13" i="23" s="1"/>
  <c r="BN12" i="23"/>
  <c r="BM12" i="23"/>
  <c r="BL12" i="23"/>
  <c r="BK12" i="23"/>
  <c r="BJ12" i="23"/>
  <c r="BI12" i="23"/>
  <c r="BH12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D12" i="23"/>
  <c r="AC12" i="23"/>
  <c r="AB12" i="23"/>
  <c r="AA12" i="23"/>
  <c r="N12" i="23"/>
  <c r="Q12" i="23" s="1"/>
  <c r="M12" i="23"/>
  <c r="P12" i="23" s="1"/>
  <c r="BN11" i="23"/>
  <c r="BM11" i="23"/>
  <c r="BL11" i="23"/>
  <c r="BK11" i="23"/>
  <c r="BJ11" i="23"/>
  <c r="BI11" i="23"/>
  <c r="BH11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F11" i="23"/>
  <c r="AD11" i="23"/>
  <c r="AB11" i="23"/>
  <c r="AA11" i="23"/>
  <c r="N11" i="23"/>
  <c r="Q11" i="23" s="1"/>
  <c r="M11" i="23"/>
  <c r="P11" i="23" s="1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F10" i="23"/>
  <c r="AE10" i="23"/>
  <c r="AD10" i="23"/>
  <c r="AB10" i="23"/>
  <c r="AA10" i="23"/>
  <c r="N10" i="23"/>
  <c r="Q10" i="23" s="1"/>
  <c r="M10" i="23"/>
  <c r="P10" i="23" s="1"/>
  <c r="P14" i="23" s="1"/>
  <c r="C10" i="23"/>
  <c r="BN9" i="23"/>
  <c r="BM9" i="23"/>
  <c r="BL9" i="23"/>
  <c r="BK9" i="23"/>
  <c r="BJ9" i="23"/>
  <c r="BI9" i="23"/>
  <c r="BH9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K9" i="23"/>
  <c r="AG9" i="23"/>
  <c r="AD9" i="23"/>
  <c r="AC9" i="23"/>
  <c r="AB9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B8" i="23"/>
  <c r="N8" i="23"/>
  <c r="Q8" i="23" s="1"/>
  <c r="M8" i="23"/>
  <c r="P8" i="23" s="1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A7" i="23"/>
  <c r="Q7" i="23"/>
  <c r="P7" i="23"/>
  <c r="N7" i="23"/>
  <c r="M7" i="23"/>
  <c r="DA6" i="23"/>
  <c r="CW6" i="23"/>
  <c r="CS6" i="23"/>
  <c r="CR6" i="23"/>
  <c r="CQ6" i="23"/>
  <c r="CO6" i="23"/>
  <c r="CK6" i="23"/>
  <c r="CF6" i="23"/>
  <c r="CE6" i="23"/>
  <c r="CD6" i="23"/>
  <c r="CB6" i="23"/>
  <c r="BX6" i="23"/>
  <c r="BT6" i="23"/>
  <c r="BS6" i="23"/>
  <c r="BP6" i="23"/>
  <c r="BL6" i="23"/>
  <c r="CZ6" i="23" s="1"/>
  <c r="BK6" i="23"/>
  <c r="CY6" i="23" s="1"/>
  <c r="BJ6" i="23"/>
  <c r="CX6" i="23" s="1"/>
  <c r="BI6" i="23"/>
  <c r="BH6" i="23"/>
  <c r="CV6" i="23" s="1"/>
  <c r="BF6" i="23"/>
  <c r="CT6" i="23" s="1"/>
  <c r="BE6" i="23"/>
  <c r="BD6" i="23"/>
  <c r="BC6" i="23"/>
  <c r="BB6" i="23"/>
  <c r="CP6" i="23" s="1"/>
  <c r="BA6" i="23"/>
  <c r="AZ6" i="23"/>
  <c r="CN6" i="23" s="1"/>
  <c r="AY6" i="23"/>
  <c r="CM6" i="23" s="1"/>
  <c r="AX6" i="23"/>
  <c r="CL6" i="23" s="1"/>
  <c r="AW6" i="23"/>
  <c r="AV6" i="23"/>
  <c r="CJ6" i="23" s="1"/>
  <c r="AU6" i="23"/>
  <c r="CI6" i="23" s="1"/>
  <c r="AT6" i="23"/>
  <c r="CH6" i="23" s="1"/>
  <c r="AR6" i="23"/>
  <c r="AQ6" i="23"/>
  <c r="AP6" i="23"/>
  <c r="AO6" i="23"/>
  <c r="CC6" i="23" s="1"/>
  <c r="AN6" i="23"/>
  <c r="AM6" i="23"/>
  <c r="CA6" i="23" s="1"/>
  <c r="AL6" i="23"/>
  <c r="BZ6" i="23" s="1"/>
  <c r="AK6" i="23"/>
  <c r="BY6" i="23" s="1"/>
  <c r="AJ6" i="23"/>
  <c r="AI6" i="23"/>
  <c r="BW6" i="23" s="1"/>
  <c r="AH6" i="23"/>
  <c r="BV6" i="23" s="1"/>
  <c r="AG6" i="23"/>
  <c r="BU6" i="23" s="1"/>
  <c r="AF6" i="23"/>
  <c r="AE6" i="23"/>
  <c r="AC6" i="23"/>
  <c r="BQ6" i="23" s="1"/>
  <c r="AB6" i="23"/>
  <c r="AA6" i="23"/>
  <c r="H20" i="23" s="1" a="1"/>
  <c r="H20" i="23" s="1"/>
  <c r="I20" i="23" s="1"/>
  <c r="Q6" i="23"/>
  <c r="P6" i="23"/>
  <c r="N6" i="23"/>
  <c r="M6" i="23"/>
  <c r="P5" i="23"/>
  <c r="N5" i="23"/>
  <c r="Q5" i="23" s="1"/>
  <c r="M5" i="23"/>
  <c r="C5" i="23"/>
  <c r="AS24" i="2"/>
  <c r="AS13" i="2"/>
  <c r="AS12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2" i="2"/>
  <c r="AS21" i="2"/>
  <c r="AS20" i="2"/>
  <c r="AS19" i="2"/>
  <c r="AS18" i="2"/>
  <c r="AS17" i="2"/>
  <c r="AS16" i="2"/>
  <c r="AS15" i="2"/>
  <c r="AS14" i="2"/>
  <c r="AS11" i="2"/>
  <c r="AS10" i="2"/>
  <c r="AS9" i="2"/>
  <c r="AS8" i="2"/>
  <c r="AS7" i="2"/>
  <c r="H50" i="2" a="1"/>
  <c r="H50" i="2" s="1"/>
  <c r="H45" i="2" a="1"/>
  <c r="H45" i="2" s="1"/>
  <c r="H40" i="2" a="1"/>
  <c r="H40" i="2" s="1"/>
  <c r="H35" i="2" a="1"/>
  <c r="H35" i="2" s="1"/>
  <c r="H30" i="2" a="1"/>
  <c r="H30" i="2" s="1"/>
  <c r="H25" i="2" a="1"/>
  <c r="H25" i="2" s="1"/>
  <c r="H20" i="2" a="1"/>
  <c r="H20" i="2" s="1"/>
  <c r="H15" i="2" a="1"/>
  <c r="H15" i="2" s="1"/>
  <c r="I15" i="2" s="1"/>
  <c r="H10" i="2" a="1"/>
  <c r="H10" i="2" s="1"/>
  <c r="E50" i="2" a="1"/>
  <c r="E50" i="2" s="1"/>
  <c r="E45" i="2" a="1"/>
  <c r="E45" i="2" s="1"/>
  <c r="E40" i="2" a="1"/>
  <c r="E40" i="2" s="1"/>
  <c r="E35" i="2" a="1"/>
  <c r="E35" i="2" s="1"/>
  <c r="E30" i="2" a="1"/>
  <c r="E30" i="2" s="1"/>
  <c r="E25" i="2" a="1"/>
  <c r="E25" i="2" s="1"/>
  <c r="E20" i="2" a="1"/>
  <c r="E20" i="2" s="1"/>
  <c r="E15" i="2" a="1"/>
  <c r="E15" i="2" s="1"/>
  <c r="E10" i="2" a="1"/>
  <c r="E10" i="2" s="1"/>
  <c r="AI37" i="2"/>
  <c r="BL38" i="2"/>
  <c r="BK38" i="2"/>
  <c r="BJ38" i="2"/>
  <c r="BI38" i="2"/>
  <c r="BH38" i="2"/>
  <c r="BG38" i="2"/>
  <c r="BF38" i="2"/>
  <c r="BM37" i="2"/>
  <c r="BE38" i="2"/>
  <c r="BD38" i="2"/>
  <c r="BC38" i="2"/>
  <c r="BB38" i="2"/>
  <c r="BA38" i="2"/>
  <c r="AZ38" i="2"/>
  <c r="AY38" i="2"/>
  <c r="AX38" i="2"/>
  <c r="AW38" i="2"/>
  <c r="BL37" i="2"/>
  <c r="BK37" i="2"/>
  <c r="BJ37" i="2"/>
  <c r="BI37" i="2"/>
  <c r="BH37" i="2"/>
  <c r="BG37" i="2"/>
  <c r="BE37" i="2"/>
  <c r="BD37" i="2"/>
  <c r="BC37" i="2"/>
  <c r="BB37" i="2"/>
  <c r="BA37" i="2"/>
  <c r="AZ37" i="2"/>
  <c r="AY37" i="2"/>
  <c r="AX37" i="2"/>
  <c r="AW37" i="2"/>
  <c r="BM36" i="2"/>
  <c r="BL36" i="2"/>
  <c r="BK36" i="2"/>
  <c r="BJ36" i="2"/>
  <c r="BI36" i="2"/>
  <c r="BG36" i="2"/>
  <c r="BF36" i="2"/>
  <c r="BE36" i="2"/>
  <c r="BD36" i="2"/>
  <c r="BC36" i="2"/>
  <c r="BB36" i="2"/>
  <c r="BA36" i="2"/>
  <c r="AZ36" i="2"/>
  <c r="AY36" i="2"/>
  <c r="AX36" i="2"/>
  <c r="AW36" i="2"/>
  <c r="BM34" i="2"/>
  <c r="BM33" i="2"/>
  <c r="BM32" i="2"/>
  <c r="BM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35" i="2"/>
  <c r="BL35" i="2"/>
  <c r="BK35" i="2"/>
  <c r="BI35" i="2"/>
  <c r="BH35" i="2"/>
  <c r="BG35" i="2"/>
  <c r="BE35" i="2"/>
  <c r="BD35" i="2"/>
  <c r="BC35" i="2"/>
  <c r="BB35" i="2"/>
  <c r="BA35" i="2"/>
  <c r="AZ35" i="2"/>
  <c r="AY35" i="2"/>
  <c r="AX35" i="2"/>
  <c r="AW35" i="2"/>
  <c r="DA6" i="2"/>
  <c r="BL6" i="2"/>
  <c r="CZ6" i="2" s="1"/>
  <c r="BL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G34" i="2"/>
  <c r="BF34" i="2"/>
  <c r="BD34" i="2"/>
  <c r="BC34" i="2"/>
  <c r="BB34" i="2"/>
  <c r="BA34" i="2"/>
  <c r="AZ34" i="2"/>
  <c r="AY34" i="2"/>
  <c r="AX34" i="2"/>
  <c r="AW34" i="2"/>
  <c r="BE33" i="2"/>
  <c r="BD33" i="2"/>
  <c r="BC33" i="2"/>
  <c r="BB33" i="2"/>
  <c r="BA33" i="2"/>
  <c r="AZ33" i="2"/>
  <c r="AY33" i="2"/>
  <c r="AX33" i="2"/>
  <c r="AW33" i="2"/>
  <c r="BK33" i="2"/>
  <c r="BJ33" i="2"/>
  <c r="BH33" i="2"/>
  <c r="BK32" i="2"/>
  <c r="BJ32" i="2"/>
  <c r="BH32" i="2"/>
  <c r="BG32" i="2"/>
  <c r="BK31" i="2"/>
  <c r="BJ31" i="2"/>
  <c r="BH31" i="2"/>
  <c r="BG31" i="2"/>
  <c r="BK30" i="2"/>
  <c r="BJ30" i="2"/>
  <c r="BH30" i="2"/>
  <c r="BG30" i="2"/>
  <c r="BK29" i="2"/>
  <c r="BJ29" i="2"/>
  <c r="BH29" i="2"/>
  <c r="BG29" i="2"/>
  <c r="BK28" i="2"/>
  <c r="BJ28" i="2"/>
  <c r="BH28" i="2"/>
  <c r="BG28" i="2"/>
  <c r="BK27" i="2"/>
  <c r="BJ27" i="2"/>
  <c r="BH27" i="2"/>
  <c r="BG27" i="2"/>
  <c r="BK26" i="2"/>
  <c r="BJ26" i="2"/>
  <c r="BH26" i="2"/>
  <c r="BG26" i="2"/>
  <c r="BK25" i="2"/>
  <c r="BJ25" i="2"/>
  <c r="BH25" i="2"/>
  <c r="BG25" i="2"/>
  <c r="BK24" i="2"/>
  <c r="BJ24" i="2"/>
  <c r="BH24" i="2"/>
  <c r="BG24" i="2"/>
  <c r="BK23" i="2"/>
  <c r="BJ23" i="2"/>
  <c r="BH23" i="2"/>
  <c r="BG23" i="2"/>
  <c r="BK22" i="2"/>
  <c r="BJ22" i="2"/>
  <c r="BH22" i="2"/>
  <c r="BG22" i="2"/>
  <c r="BK21" i="2"/>
  <c r="BJ21" i="2"/>
  <c r="BH21" i="2"/>
  <c r="BG21" i="2"/>
  <c r="BK20" i="2"/>
  <c r="BJ20" i="2"/>
  <c r="BH20" i="2"/>
  <c r="BG20" i="2"/>
  <c r="BK19" i="2"/>
  <c r="BJ19" i="2"/>
  <c r="BH19" i="2"/>
  <c r="BG19" i="2"/>
  <c r="BK18" i="2"/>
  <c r="BJ18" i="2"/>
  <c r="BH18" i="2"/>
  <c r="BG18" i="2"/>
  <c r="BK17" i="2"/>
  <c r="BJ17" i="2"/>
  <c r="BH17" i="2"/>
  <c r="BG17" i="2"/>
  <c r="BK16" i="2"/>
  <c r="BJ16" i="2"/>
  <c r="BH16" i="2"/>
  <c r="BG16" i="2"/>
  <c r="BK15" i="2"/>
  <c r="BJ15" i="2"/>
  <c r="BH15" i="2"/>
  <c r="BG15" i="2"/>
  <c r="BK14" i="2"/>
  <c r="BJ14" i="2"/>
  <c r="BH14" i="2"/>
  <c r="BG14" i="2"/>
  <c r="BK13" i="2"/>
  <c r="BJ13" i="2"/>
  <c r="BH13" i="2"/>
  <c r="BG13" i="2"/>
  <c r="BK12" i="2"/>
  <c r="BJ12" i="2"/>
  <c r="BH12" i="2"/>
  <c r="BG12" i="2"/>
  <c r="BK11" i="2"/>
  <c r="BJ11" i="2"/>
  <c r="BH11" i="2"/>
  <c r="BG11" i="2"/>
  <c r="BK10" i="2"/>
  <c r="BJ10" i="2"/>
  <c r="BH10" i="2"/>
  <c r="BG10" i="2"/>
  <c r="BK9" i="2"/>
  <c r="BJ9" i="2"/>
  <c r="BH9" i="2"/>
  <c r="BG9" i="2"/>
  <c r="BK8" i="2"/>
  <c r="BJ8" i="2"/>
  <c r="BH8" i="2"/>
  <c r="BG8" i="2"/>
  <c r="BK7" i="2"/>
  <c r="BJ7" i="2"/>
  <c r="BH7" i="2"/>
  <c r="BG7" i="2"/>
  <c r="BN38" i="2"/>
  <c r="BN37" i="2"/>
  <c r="BN36" i="2"/>
  <c r="BN35" i="2"/>
  <c r="BN34" i="2"/>
  <c r="BN33" i="2"/>
  <c r="BF14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3" i="2"/>
  <c r="BL12" i="2"/>
  <c r="BL11" i="2"/>
  <c r="BL10" i="2"/>
  <c r="BL9" i="2"/>
  <c r="BL8" i="2"/>
  <c r="BL7" i="2"/>
  <c r="BK6" i="2"/>
  <c r="CY6" i="2" s="1"/>
  <c r="BJ6" i="2"/>
  <c r="CX6" i="2" s="1"/>
  <c r="BH6" i="2"/>
  <c r="CV6" i="2" s="1"/>
  <c r="BF6" i="2"/>
  <c r="CT6" i="2" s="1"/>
  <c r="AV38" i="2"/>
  <c r="AU38" i="2"/>
  <c r="AT38" i="2"/>
  <c r="AR38" i="2"/>
  <c r="AQ38" i="2"/>
  <c r="AP38" i="2"/>
  <c r="AO38" i="2"/>
  <c r="AV37" i="2"/>
  <c r="AU37" i="2"/>
  <c r="AT37" i="2"/>
  <c r="AR37" i="2"/>
  <c r="AQ37" i="2"/>
  <c r="AP37" i="2"/>
  <c r="AO37" i="2"/>
  <c r="AV36" i="2"/>
  <c r="AU36" i="2"/>
  <c r="AT36" i="2"/>
  <c r="AR36" i="2"/>
  <c r="AQ36" i="2"/>
  <c r="AP36" i="2"/>
  <c r="AO36" i="2"/>
  <c r="AV35" i="2"/>
  <c r="AU35" i="2"/>
  <c r="AT35" i="2"/>
  <c r="AR35" i="2"/>
  <c r="AQ35" i="2"/>
  <c r="AP35" i="2"/>
  <c r="AO35" i="2"/>
  <c r="AN38" i="2"/>
  <c r="AM38" i="2"/>
  <c r="AL38" i="2"/>
  <c r="AK38" i="2"/>
  <c r="AJ38" i="2"/>
  <c r="AH38" i="2"/>
  <c r="AG38" i="2"/>
  <c r="AF38" i="2"/>
  <c r="AE38" i="2"/>
  <c r="AD38" i="2"/>
  <c r="AC38" i="2"/>
  <c r="AB38" i="2"/>
  <c r="AA38" i="2"/>
  <c r="AN37" i="2"/>
  <c r="AM37" i="2"/>
  <c r="AL37" i="2"/>
  <c r="AK37" i="2"/>
  <c r="AJ37" i="2"/>
  <c r="AH37" i="2"/>
  <c r="AG37" i="2"/>
  <c r="AF37" i="2"/>
  <c r="AE37" i="2"/>
  <c r="AD37" i="2"/>
  <c r="AC37" i="2"/>
  <c r="AB37" i="2"/>
  <c r="AA37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BF32" i="2"/>
  <c r="BE32" i="2"/>
  <c r="BD32" i="2"/>
  <c r="BC32" i="2"/>
  <c r="BB32" i="2"/>
  <c r="BA32" i="2"/>
  <c r="AZ32" i="2"/>
  <c r="AY32" i="2"/>
  <c r="AW32" i="2"/>
  <c r="BN32" i="2"/>
  <c r="BN31" i="2"/>
  <c r="BF31" i="2"/>
  <c r="BE31" i="2"/>
  <c r="BD31" i="2"/>
  <c r="BC31" i="2"/>
  <c r="BA31" i="2"/>
  <c r="AZ31" i="2"/>
  <c r="AY31" i="2"/>
  <c r="AX31" i="2"/>
  <c r="AW31" i="2"/>
  <c r="BF30" i="2"/>
  <c r="BE30" i="2"/>
  <c r="BD30" i="2"/>
  <c r="BB30" i="2"/>
  <c r="BA30" i="2"/>
  <c r="AZ30" i="2"/>
  <c r="AY30" i="2"/>
  <c r="AW30" i="2"/>
  <c r="AV34" i="2"/>
  <c r="AU34" i="2"/>
  <c r="AT34" i="2"/>
  <c r="AR34" i="2"/>
  <c r="AQ34" i="2"/>
  <c r="AP34" i="2"/>
  <c r="AO34" i="2"/>
  <c r="AN34" i="2"/>
  <c r="AM34" i="2"/>
  <c r="AL34" i="2"/>
  <c r="AK34" i="2"/>
  <c r="AJ34" i="2"/>
  <c r="AV33" i="2"/>
  <c r="AU33" i="2"/>
  <c r="AT33" i="2"/>
  <c r="AR33" i="2"/>
  <c r="AQ33" i="2"/>
  <c r="AP33" i="2"/>
  <c r="AO33" i="2"/>
  <c r="AN33" i="2"/>
  <c r="AM33" i="2"/>
  <c r="AL33" i="2"/>
  <c r="AK33" i="2"/>
  <c r="AJ33" i="2"/>
  <c r="AV32" i="2"/>
  <c r="AU32" i="2"/>
  <c r="AT32" i="2"/>
  <c r="AR32" i="2"/>
  <c r="AQ32" i="2"/>
  <c r="AP32" i="2"/>
  <c r="AO32" i="2"/>
  <c r="AN32" i="2"/>
  <c r="AM32" i="2"/>
  <c r="AL32" i="2"/>
  <c r="AK32" i="2"/>
  <c r="AJ32" i="2"/>
  <c r="AV31" i="2"/>
  <c r="AU31" i="2"/>
  <c r="AT31" i="2"/>
  <c r="AR31" i="2"/>
  <c r="AQ31" i="2"/>
  <c r="AP31" i="2"/>
  <c r="AO31" i="2"/>
  <c r="AN31" i="2"/>
  <c r="AM31" i="2"/>
  <c r="AL31" i="2"/>
  <c r="AK31" i="2"/>
  <c r="AJ31" i="2"/>
  <c r="AV30" i="2"/>
  <c r="AU30" i="2"/>
  <c r="AT30" i="2"/>
  <c r="AR30" i="2"/>
  <c r="AQ30" i="2"/>
  <c r="AP30" i="2"/>
  <c r="AO30" i="2"/>
  <c r="AN30" i="2"/>
  <c r="AM30" i="2"/>
  <c r="AL30" i="2"/>
  <c r="AK30" i="2"/>
  <c r="AJ30" i="2"/>
  <c r="AI34" i="2"/>
  <c r="AH34" i="2"/>
  <c r="AG34" i="2"/>
  <c r="AF34" i="2"/>
  <c r="AE34" i="2"/>
  <c r="AD34" i="2"/>
  <c r="AC34" i="2"/>
  <c r="AB34" i="2"/>
  <c r="AA34" i="2"/>
  <c r="AH33" i="2"/>
  <c r="AG33" i="2"/>
  <c r="AF33" i="2"/>
  <c r="AE33" i="2"/>
  <c r="AD33" i="2"/>
  <c r="AC33" i="2"/>
  <c r="AB33" i="2"/>
  <c r="AA33" i="2"/>
  <c r="AI32" i="2"/>
  <c r="AH32" i="2"/>
  <c r="AG32" i="2"/>
  <c r="AF32" i="2"/>
  <c r="AE32" i="2"/>
  <c r="AD32" i="2"/>
  <c r="AC32" i="2"/>
  <c r="AB32" i="2"/>
  <c r="AA32" i="2"/>
  <c r="AI31" i="2"/>
  <c r="AH31" i="2"/>
  <c r="AG31" i="2"/>
  <c r="AF31" i="2"/>
  <c r="AE31" i="2"/>
  <c r="AD31" i="2"/>
  <c r="AC31" i="2"/>
  <c r="AB31" i="2"/>
  <c r="AA31" i="2"/>
  <c r="AI30" i="2"/>
  <c r="AH30" i="2"/>
  <c r="AG30" i="2"/>
  <c r="AF30" i="2"/>
  <c r="AE30" i="2"/>
  <c r="AD30" i="2"/>
  <c r="AC30" i="2"/>
  <c r="AB30" i="2"/>
  <c r="AA30" i="2"/>
  <c r="BF29" i="2"/>
  <c r="BE29" i="2"/>
  <c r="BD29" i="2"/>
  <c r="BC29" i="2"/>
  <c r="BB29" i="2"/>
  <c r="BA29" i="2"/>
  <c r="AZ29" i="2"/>
  <c r="AY29" i="2"/>
  <c r="AW29" i="2"/>
  <c r="AV29" i="2"/>
  <c r="AU29" i="2"/>
  <c r="AT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BF28" i="2"/>
  <c r="BE28" i="2"/>
  <c r="BD28" i="2"/>
  <c r="BC28" i="2"/>
  <c r="BB28" i="2"/>
  <c r="BA28" i="2"/>
  <c r="AZ28" i="2"/>
  <c r="AY28" i="2"/>
  <c r="AV28" i="2"/>
  <c r="AU28" i="2"/>
  <c r="AT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BF27" i="2"/>
  <c r="BE27" i="2"/>
  <c r="BC27" i="2"/>
  <c r="AY27" i="2"/>
  <c r="AX27" i="2"/>
  <c r="AV27" i="2"/>
  <c r="AU27" i="2"/>
  <c r="AT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BF26" i="2"/>
  <c r="BD26" i="2"/>
  <c r="BC26" i="2"/>
  <c r="BB26" i="2"/>
  <c r="BA26" i="2"/>
  <c r="AZ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BQ6" i="26" l="1"/>
  <c r="BG6" i="26"/>
  <c r="CU6" i="26" s="1"/>
  <c r="BI6" i="26"/>
  <c r="CW6" i="26" s="1"/>
  <c r="CL6" i="25"/>
  <c r="AD6" i="25"/>
  <c r="BR6" i="25" s="1"/>
  <c r="BG6" i="25"/>
  <c r="CU6" i="25" s="1"/>
  <c r="BI6" i="25"/>
  <c r="CW6" i="25" s="1"/>
  <c r="CL6" i="24"/>
  <c r="BG6" i="24"/>
  <c r="CU6" i="24" s="1"/>
  <c r="BI6" i="24"/>
  <c r="CW6" i="24" s="1"/>
  <c r="Q14" i="23"/>
  <c r="Q24" i="23"/>
  <c r="P24" i="23"/>
  <c r="S22" i="23" s="1"/>
  <c r="Q9" i="23"/>
  <c r="P9" i="23"/>
  <c r="H15" i="23" a="1"/>
  <c r="H15" i="23" s="1"/>
  <c r="I15" i="23" s="1"/>
  <c r="S17" i="23" s="1"/>
  <c r="S19" i="23" s="1"/>
  <c r="BO6" i="23"/>
  <c r="AD6" i="23"/>
  <c r="E10" i="23" a="1"/>
  <c r="E10" i="23" s="1"/>
  <c r="G10" i="23" s="1"/>
  <c r="BG6" i="23"/>
  <c r="CU6" i="23" s="1"/>
  <c r="E15" i="23" a="1"/>
  <c r="E15" i="23" s="1"/>
  <c r="G15" i="23" s="1"/>
  <c r="BI6" i="2"/>
  <c r="CW6" i="2" s="1"/>
  <c r="BG6" i="2"/>
  <c r="CU6" i="2" s="1"/>
  <c r="AD26" i="2"/>
  <c r="AD25" i="2"/>
  <c r="AD24" i="2"/>
  <c r="AD23" i="2"/>
  <c r="AD22" i="2"/>
  <c r="AD21" i="2"/>
  <c r="AD20" i="2"/>
  <c r="AD19" i="2"/>
  <c r="AD18" i="2"/>
  <c r="AD17" i="2"/>
  <c r="AD16" i="2"/>
  <c r="AD15" i="2"/>
  <c r="AD13" i="2"/>
  <c r="AD12" i="2"/>
  <c r="AD11" i="2"/>
  <c r="AD10" i="2"/>
  <c r="AD9" i="2"/>
  <c r="AD8" i="2"/>
  <c r="AD7" i="2"/>
  <c r="AK26" i="2"/>
  <c r="AK25" i="2"/>
  <c r="AK24" i="2"/>
  <c r="AK23" i="2"/>
  <c r="AK22" i="2"/>
  <c r="AK21" i="2"/>
  <c r="AK20" i="2"/>
  <c r="AK19" i="2"/>
  <c r="AK18" i="2"/>
  <c r="AK17" i="2"/>
  <c r="AK15" i="2"/>
  <c r="AK13" i="2"/>
  <c r="AK12" i="2"/>
  <c r="AK11" i="2"/>
  <c r="AK10" i="2"/>
  <c r="AK9" i="2"/>
  <c r="AK8" i="2"/>
  <c r="AK7" i="2"/>
  <c r="AW26" i="2"/>
  <c r="AV26" i="2"/>
  <c r="AU26" i="2"/>
  <c r="AT26" i="2"/>
  <c r="AR26" i="2"/>
  <c r="AQ26" i="2"/>
  <c r="AP26" i="2"/>
  <c r="AO26" i="2"/>
  <c r="AN26" i="2"/>
  <c r="AM26" i="2"/>
  <c r="AL26" i="2"/>
  <c r="AJ26" i="2"/>
  <c r="AH26" i="2"/>
  <c r="AG26" i="2"/>
  <c r="AF26" i="2"/>
  <c r="AE26" i="2"/>
  <c r="AC26" i="2"/>
  <c r="AB26" i="2"/>
  <c r="AA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F18" i="2"/>
  <c r="BE18" i="2"/>
  <c r="BF17" i="2"/>
  <c r="BE17" i="2"/>
  <c r="BF16" i="2"/>
  <c r="BE16" i="2"/>
  <c r="BF15" i="2"/>
  <c r="BE15" i="2"/>
  <c r="BF13" i="2"/>
  <c r="BE13" i="2"/>
  <c r="BF12" i="2"/>
  <c r="BE12" i="2"/>
  <c r="BF11" i="2"/>
  <c r="BE11" i="2"/>
  <c r="BF10" i="2"/>
  <c r="BE10" i="2"/>
  <c r="BF9" i="2"/>
  <c r="BE9" i="2"/>
  <c r="BF8" i="2"/>
  <c r="BE8" i="2"/>
  <c r="BF7" i="2"/>
  <c r="BE7" i="2"/>
  <c r="BE6" i="2"/>
  <c r="CS6" i="2" s="1"/>
  <c r="BD25" i="2"/>
  <c r="BC25" i="2"/>
  <c r="BB25" i="2"/>
  <c r="BA25" i="2"/>
  <c r="AZ25" i="2"/>
  <c r="AX25" i="2"/>
  <c r="AW25" i="2"/>
  <c r="BD24" i="2"/>
  <c r="BC24" i="2"/>
  <c r="BB24" i="2"/>
  <c r="BA24" i="2"/>
  <c r="AZ24" i="2"/>
  <c r="AX24" i="2"/>
  <c r="AW24" i="2"/>
  <c r="BD23" i="2"/>
  <c r="BC23" i="2"/>
  <c r="BB23" i="2"/>
  <c r="BA23" i="2"/>
  <c r="AZ23" i="2"/>
  <c r="AX23" i="2"/>
  <c r="BD22" i="2"/>
  <c r="BC22" i="2"/>
  <c r="BB22" i="2"/>
  <c r="BA22" i="2"/>
  <c r="AZ22" i="2"/>
  <c r="AX22" i="2"/>
  <c r="AW22" i="2"/>
  <c r="BD21" i="2"/>
  <c r="BC21" i="2"/>
  <c r="BB21" i="2"/>
  <c r="BA21" i="2"/>
  <c r="AZ21" i="2"/>
  <c r="AX21" i="2"/>
  <c r="AW21" i="2"/>
  <c r="BD20" i="2"/>
  <c r="BC20" i="2"/>
  <c r="BB20" i="2"/>
  <c r="BA20" i="2"/>
  <c r="AZ20" i="2"/>
  <c r="AX20" i="2"/>
  <c r="AW20" i="2"/>
  <c r="BD19" i="2"/>
  <c r="BC19" i="2"/>
  <c r="BB19" i="2"/>
  <c r="BA19" i="2"/>
  <c r="AZ19" i="2"/>
  <c r="AX19" i="2"/>
  <c r="AW19" i="2"/>
  <c r="BD18" i="2"/>
  <c r="BC18" i="2"/>
  <c r="BB18" i="2"/>
  <c r="BA18" i="2"/>
  <c r="AZ18" i="2"/>
  <c r="AX18" i="2"/>
  <c r="AW18" i="2"/>
  <c r="BD17" i="2"/>
  <c r="BC17" i="2"/>
  <c r="BB17" i="2"/>
  <c r="BA17" i="2"/>
  <c r="AZ17" i="2"/>
  <c r="AX17" i="2"/>
  <c r="AW17" i="2"/>
  <c r="BD16" i="2"/>
  <c r="BC16" i="2"/>
  <c r="BB16" i="2"/>
  <c r="BA16" i="2"/>
  <c r="AZ16" i="2"/>
  <c r="AX16" i="2"/>
  <c r="BD15" i="2"/>
  <c r="BC15" i="2"/>
  <c r="BB15" i="2"/>
  <c r="BA15" i="2"/>
  <c r="AZ15" i="2"/>
  <c r="AX15" i="2"/>
  <c r="AW15" i="2"/>
  <c r="BD14" i="2"/>
  <c r="BC14" i="2"/>
  <c r="BB14" i="2"/>
  <c r="BA14" i="2"/>
  <c r="AZ14" i="2"/>
  <c r="AX14" i="2"/>
  <c r="BD13" i="2"/>
  <c r="BC13" i="2"/>
  <c r="BB13" i="2"/>
  <c r="BA13" i="2"/>
  <c r="AZ13" i="2"/>
  <c r="AX13" i="2"/>
  <c r="AW13" i="2"/>
  <c r="BD12" i="2"/>
  <c r="BC12" i="2"/>
  <c r="BB12" i="2"/>
  <c r="BA12" i="2"/>
  <c r="AZ12" i="2"/>
  <c r="AX12" i="2"/>
  <c r="AW12" i="2"/>
  <c r="BD11" i="2"/>
  <c r="BC11" i="2"/>
  <c r="BB11" i="2"/>
  <c r="BA11" i="2"/>
  <c r="AZ11" i="2"/>
  <c r="AX11" i="2"/>
  <c r="AW11" i="2"/>
  <c r="BD10" i="2"/>
  <c r="BC10" i="2"/>
  <c r="BB10" i="2"/>
  <c r="BA10" i="2"/>
  <c r="AZ10" i="2"/>
  <c r="AX10" i="2"/>
  <c r="AW10" i="2"/>
  <c r="BD9" i="2"/>
  <c r="BC9" i="2"/>
  <c r="BB9" i="2"/>
  <c r="BA9" i="2"/>
  <c r="AZ9" i="2"/>
  <c r="AX9" i="2"/>
  <c r="AW9" i="2"/>
  <c r="BD8" i="2"/>
  <c r="BC8" i="2"/>
  <c r="BB8" i="2"/>
  <c r="BA8" i="2"/>
  <c r="AZ8" i="2"/>
  <c r="AX8" i="2"/>
  <c r="AW8" i="2"/>
  <c r="BD7" i="2"/>
  <c r="BC7" i="2"/>
  <c r="BB7" i="2"/>
  <c r="BA7" i="2"/>
  <c r="AZ7" i="2"/>
  <c r="AX7" i="2"/>
  <c r="AW7" i="2"/>
  <c r="BA6" i="2"/>
  <c r="CO6" i="2" s="1"/>
  <c r="BD6" i="2"/>
  <c r="CR6" i="2" s="1"/>
  <c r="BC6" i="2"/>
  <c r="CQ6" i="2" s="1"/>
  <c r="BB6" i="2"/>
  <c r="CP6" i="2" s="1"/>
  <c r="AZ6" i="2"/>
  <c r="CN6" i="2" s="1"/>
  <c r="AX6" i="2"/>
  <c r="AW6" i="2"/>
  <c r="CK6" i="2" s="1"/>
  <c r="BN30" i="2"/>
  <c r="BN29" i="2"/>
  <c r="BN28" i="2"/>
  <c r="BN27" i="2"/>
  <c r="BN26" i="2"/>
  <c r="S54" i="2"/>
  <c r="Q54" i="2"/>
  <c r="P54" i="2"/>
  <c r="N53" i="2"/>
  <c r="Q53" i="2" s="1"/>
  <c r="M53" i="2"/>
  <c r="P53" i="2" s="1"/>
  <c r="S52" i="2"/>
  <c r="N52" i="2"/>
  <c r="Q52" i="2" s="1"/>
  <c r="M52" i="2"/>
  <c r="P52" i="2" s="1"/>
  <c r="N51" i="2"/>
  <c r="Q51" i="2" s="1"/>
  <c r="M51" i="2"/>
  <c r="P51" i="2" s="1"/>
  <c r="N50" i="2"/>
  <c r="Q50" i="2" s="1"/>
  <c r="M50" i="2"/>
  <c r="P50" i="2" s="1"/>
  <c r="I50" i="2"/>
  <c r="G50" i="2"/>
  <c r="C50" i="2"/>
  <c r="S49" i="2"/>
  <c r="Q49" i="2"/>
  <c r="P49" i="2"/>
  <c r="N48" i="2"/>
  <c r="Q48" i="2" s="1"/>
  <c r="M48" i="2"/>
  <c r="P48" i="2" s="1"/>
  <c r="S47" i="2"/>
  <c r="N47" i="2"/>
  <c r="Q47" i="2" s="1"/>
  <c r="M47" i="2"/>
  <c r="P47" i="2" s="1"/>
  <c r="N46" i="2"/>
  <c r="Q46" i="2" s="1"/>
  <c r="M46" i="2"/>
  <c r="P46" i="2" s="1"/>
  <c r="N45" i="2"/>
  <c r="Q45" i="2" s="1"/>
  <c r="M45" i="2"/>
  <c r="P45" i="2" s="1"/>
  <c r="I45" i="2"/>
  <c r="G45" i="2"/>
  <c r="C45" i="2"/>
  <c r="N43" i="2"/>
  <c r="Q43" i="2" s="1"/>
  <c r="M43" i="2"/>
  <c r="P43" i="2" s="1"/>
  <c r="N42" i="2"/>
  <c r="Q42" i="2" s="1"/>
  <c r="M42" i="2"/>
  <c r="P42" i="2" s="1"/>
  <c r="N41" i="2"/>
  <c r="Q41" i="2" s="1"/>
  <c r="M41" i="2"/>
  <c r="P41" i="2" s="1"/>
  <c r="N40" i="2"/>
  <c r="Q40" i="2" s="1"/>
  <c r="M40" i="2"/>
  <c r="P40" i="2" s="1"/>
  <c r="I40" i="2"/>
  <c r="G40" i="2"/>
  <c r="C40" i="2"/>
  <c r="P39" i="2"/>
  <c r="N38" i="2"/>
  <c r="Q38" i="2" s="1"/>
  <c r="M38" i="2"/>
  <c r="P38" i="2" s="1"/>
  <c r="N37" i="2"/>
  <c r="Q37" i="2" s="1"/>
  <c r="M37" i="2"/>
  <c r="P37" i="2" s="1"/>
  <c r="N36" i="2"/>
  <c r="Q36" i="2" s="1"/>
  <c r="M36" i="2"/>
  <c r="P36" i="2" s="1"/>
  <c r="M35" i="2"/>
  <c r="P35" i="2" s="1"/>
  <c r="I35" i="2"/>
  <c r="G35" i="2"/>
  <c r="N35" i="2" s="1"/>
  <c r="Q35" i="2" s="1"/>
  <c r="Q39" i="2" s="1"/>
  <c r="C35" i="2"/>
  <c r="S34" i="2"/>
  <c r="Q34" i="2"/>
  <c r="P34" i="2"/>
  <c r="N33" i="2"/>
  <c r="Q33" i="2" s="1"/>
  <c r="M33" i="2"/>
  <c r="P33" i="2" s="1"/>
  <c r="S32" i="2"/>
  <c r="N32" i="2"/>
  <c r="Q32" i="2" s="1"/>
  <c r="M32" i="2"/>
  <c r="P32" i="2" s="1"/>
  <c r="N31" i="2"/>
  <c r="Q31" i="2" s="1"/>
  <c r="M31" i="2"/>
  <c r="P31" i="2" s="1"/>
  <c r="N30" i="2"/>
  <c r="Q30" i="2" s="1"/>
  <c r="M30" i="2"/>
  <c r="P30" i="2" s="1"/>
  <c r="I30" i="2"/>
  <c r="G30" i="2"/>
  <c r="C30" i="2"/>
  <c r="N28" i="2"/>
  <c r="Q28" i="2" s="1"/>
  <c r="M28" i="2"/>
  <c r="P28" i="2" s="1"/>
  <c r="N27" i="2"/>
  <c r="Q27" i="2" s="1"/>
  <c r="M27" i="2"/>
  <c r="P27" i="2" s="1"/>
  <c r="N26" i="2"/>
  <c r="Q26" i="2" s="1"/>
  <c r="M26" i="2"/>
  <c r="P26" i="2" s="1"/>
  <c r="N25" i="2"/>
  <c r="Q25" i="2" s="1"/>
  <c r="M25" i="2"/>
  <c r="P25" i="2" s="1"/>
  <c r="P29" i="2" s="1"/>
  <c r="C25" i="2"/>
  <c r="N23" i="2"/>
  <c r="Q23" i="2" s="1"/>
  <c r="M23" i="2"/>
  <c r="P23" i="2" s="1"/>
  <c r="N22" i="2"/>
  <c r="Q22" i="2" s="1"/>
  <c r="M22" i="2"/>
  <c r="P22" i="2" s="1"/>
  <c r="N21" i="2"/>
  <c r="Q21" i="2" s="1"/>
  <c r="M21" i="2"/>
  <c r="P21" i="2" s="1"/>
  <c r="M20" i="2"/>
  <c r="P20" i="2" s="1"/>
  <c r="P24" i="2" s="1"/>
  <c r="C20" i="2"/>
  <c r="N18" i="2"/>
  <c r="Q18" i="2" s="1"/>
  <c r="M18" i="2"/>
  <c r="P18" i="2" s="1"/>
  <c r="N17" i="2"/>
  <c r="Q17" i="2" s="1"/>
  <c r="M17" i="2"/>
  <c r="P17" i="2" s="1"/>
  <c r="N16" i="2"/>
  <c r="Q16" i="2" s="1"/>
  <c r="M16" i="2"/>
  <c r="P16" i="2" s="1"/>
  <c r="N15" i="2"/>
  <c r="Q15" i="2" s="1"/>
  <c r="Q19" i="2" s="1"/>
  <c r="M15" i="2"/>
  <c r="P15" i="2" s="1"/>
  <c r="P19" i="2" s="1"/>
  <c r="G15" i="2"/>
  <c r="C15" i="2"/>
  <c r="N13" i="2"/>
  <c r="Q13" i="2" s="1"/>
  <c r="M13" i="2"/>
  <c r="P13" i="2" s="1"/>
  <c r="N12" i="2"/>
  <c r="Q12" i="2" s="1"/>
  <c r="M12" i="2"/>
  <c r="P12" i="2" s="1"/>
  <c r="N11" i="2"/>
  <c r="Q11" i="2" s="1"/>
  <c r="M11" i="2"/>
  <c r="P11" i="2" s="1"/>
  <c r="N10" i="2"/>
  <c r="Q10" i="2" s="1"/>
  <c r="M10" i="2"/>
  <c r="P10" i="2" s="1"/>
  <c r="C10" i="2"/>
  <c r="N8" i="2"/>
  <c r="Q8" i="2" s="1"/>
  <c r="N7" i="2"/>
  <c r="Q7" i="2" s="1"/>
  <c r="N6" i="2"/>
  <c r="Q6" i="2" s="1"/>
  <c r="M8" i="2"/>
  <c r="P8" i="2" s="1"/>
  <c r="M7" i="2"/>
  <c r="P7" i="2" s="1"/>
  <c r="M6" i="2"/>
  <c r="P6" i="2" s="1"/>
  <c r="M5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AV25" i="2"/>
  <c r="AU25" i="2"/>
  <c r="AT25" i="2"/>
  <c r="AR25" i="2"/>
  <c r="AQ25" i="2"/>
  <c r="AP25" i="2"/>
  <c r="AO25" i="2"/>
  <c r="AN25" i="2"/>
  <c r="AM25" i="2"/>
  <c r="AL25" i="2"/>
  <c r="AJ25" i="2"/>
  <c r="AG25" i="2"/>
  <c r="AF25" i="2"/>
  <c r="AE25" i="2"/>
  <c r="AC25" i="2"/>
  <c r="AB25" i="2"/>
  <c r="AA25" i="2"/>
  <c r="AV24" i="2"/>
  <c r="AU24" i="2"/>
  <c r="AT24" i="2"/>
  <c r="AQ24" i="2"/>
  <c r="AP24" i="2"/>
  <c r="AO24" i="2"/>
  <c r="AN24" i="2"/>
  <c r="AM24" i="2"/>
  <c r="AL24" i="2"/>
  <c r="AJ24" i="2"/>
  <c r="AI24" i="2"/>
  <c r="AH24" i="2"/>
  <c r="AG24" i="2"/>
  <c r="AF24" i="2"/>
  <c r="AE24" i="2"/>
  <c r="AC24" i="2"/>
  <c r="AB24" i="2"/>
  <c r="AA24" i="2"/>
  <c r="AV23" i="2"/>
  <c r="AT23" i="2"/>
  <c r="AQ23" i="2"/>
  <c r="AP23" i="2"/>
  <c r="AO23" i="2"/>
  <c r="AN23" i="2"/>
  <c r="AM23" i="2"/>
  <c r="AL23" i="2"/>
  <c r="AJ23" i="2"/>
  <c r="AI23" i="2"/>
  <c r="AH23" i="2"/>
  <c r="AG23" i="2"/>
  <c r="AF23" i="2"/>
  <c r="AE23" i="2"/>
  <c r="AC23" i="2"/>
  <c r="AB23" i="2"/>
  <c r="AA23" i="2"/>
  <c r="AV22" i="2"/>
  <c r="AT22" i="2"/>
  <c r="AR22" i="2"/>
  <c r="AQ22" i="2"/>
  <c r="AP22" i="2"/>
  <c r="AO22" i="2"/>
  <c r="AN22" i="2"/>
  <c r="AM22" i="2"/>
  <c r="AL22" i="2"/>
  <c r="AJ22" i="2"/>
  <c r="AG22" i="2"/>
  <c r="AF22" i="2"/>
  <c r="AE22" i="2"/>
  <c r="AC22" i="2"/>
  <c r="AB22" i="2"/>
  <c r="AA22" i="2"/>
  <c r="AV21" i="2"/>
  <c r="AU21" i="2"/>
  <c r="AT21" i="2"/>
  <c r="AR21" i="2"/>
  <c r="AQ21" i="2"/>
  <c r="AO21" i="2"/>
  <c r="AN21" i="2"/>
  <c r="AM21" i="2"/>
  <c r="AL21" i="2"/>
  <c r="AJ21" i="2"/>
  <c r="AI21" i="2"/>
  <c r="AH21" i="2"/>
  <c r="AG21" i="2"/>
  <c r="AF21" i="2"/>
  <c r="AE21" i="2"/>
  <c r="AC21" i="2"/>
  <c r="AB21" i="2"/>
  <c r="AA21" i="2"/>
  <c r="AV20" i="2"/>
  <c r="AU20" i="2"/>
  <c r="AT20" i="2"/>
  <c r="AR20" i="2"/>
  <c r="AP20" i="2"/>
  <c r="AO20" i="2"/>
  <c r="AN20" i="2"/>
  <c r="AM20" i="2"/>
  <c r="AL20" i="2"/>
  <c r="AJ20" i="2"/>
  <c r="AI20" i="2"/>
  <c r="AG20" i="2"/>
  <c r="AF20" i="2"/>
  <c r="AE20" i="2"/>
  <c r="AC20" i="2"/>
  <c r="AB20" i="2"/>
  <c r="AA20" i="2"/>
  <c r="AV19" i="2"/>
  <c r="AU19" i="2"/>
  <c r="AT19" i="2"/>
  <c r="AR19" i="2"/>
  <c r="AO19" i="2"/>
  <c r="AN19" i="2"/>
  <c r="AM19" i="2"/>
  <c r="AL19" i="2"/>
  <c r="AJ19" i="2"/>
  <c r="AI19" i="2"/>
  <c r="AH19" i="2"/>
  <c r="AG19" i="2"/>
  <c r="AF19" i="2"/>
  <c r="AE19" i="2"/>
  <c r="AC19" i="2"/>
  <c r="AB19" i="2"/>
  <c r="AA19" i="2"/>
  <c r="AV18" i="2"/>
  <c r="AU18" i="2"/>
  <c r="AT18" i="2"/>
  <c r="AR18" i="2"/>
  <c r="AQ18" i="2"/>
  <c r="AP18" i="2"/>
  <c r="AO18" i="2"/>
  <c r="AN18" i="2"/>
  <c r="AM18" i="2"/>
  <c r="AL18" i="2"/>
  <c r="AI18" i="2"/>
  <c r="AH18" i="2"/>
  <c r="AG18" i="2"/>
  <c r="AF18" i="2"/>
  <c r="AE18" i="2"/>
  <c r="AC18" i="2"/>
  <c r="AB18" i="2"/>
  <c r="AA18" i="2"/>
  <c r="AV17" i="2"/>
  <c r="AU17" i="2"/>
  <c r="AT17" i="2"/>
  <c r="AR17" i="2"/>
  <c r="AQ17" i="2"/>
  <c r="AP17" i="2"/>
  <c r="AO17" i="2"/>
  <c r="AN17" i="2"/>
  <c r="AM17" i="2"/>
  <c r="AL17" i="2"/>
  <c r="AI17" i="2"/>
  <c r="AH17" i="2"/>
  <c r="AG17" i="2"/>
  <c r="AF17" i="2"/>
  <c r="AE17" i="2"/>
  <c r="AC17" i="2"/>
  <c r="AB17" i="2"/>
  <c r="AA17" i="2"/>
  <c r="AV16" i="2"/>
  <c r="AU16" i="2"/>
  <c r="AT16" i="2"/>
  <c r="AR16" i="2"/>
  <c r="AQ16" i="2"/>
  <c r="AP16" i="2"/>
  <c r="AO16" i="2"/>
  <c r="AN16" i="2"/>
  <c r="AL16" i="2"/>
  <c r="AI16" i="2"/>
  <c r="AH16" i="2"/>
  <c r="AG16" i="2"/>
  <c r="AF16" i="2"/>
  <c r="AE16" i="2"/>
  <c r="AC16" i="2"/>
  <c r="AB16" i="2"/>
  <c r="AA16" i="2"/>
  <c r="AV15" i="2"/>
  <c r="AU15" i="2"/>
  <c r="AT15" i="2"/>
  <c r="AR15" i="2"/>
  <c r="AQ15" i="2"/>
  <c r="AP15" i="2"/>
  <c r="AO15" i="2"/>
  <c r="AL15" i="2"/>
  <c r="AJ15" i="2"/>
  <c r="AG15" i="2"/>
  <c r="AF15" i="2"/>
  <c r="AE15" i="2"/>
  <c r="AB15" i="2"/>
  <c r="AA15" i="2"/>
  <c r="AU14" i="2"/>
  <c r="AT14" i="2"/>
  <c r="AR14" i="2"/>
  <c r="AQ14" i="2"/>
  <c r="AP14" i="2"/>
  <c r="AO14" i="2"/>
  <c r="AN14" i="2"/>
  <c r="AM14" i="2"/>
  <c r="AL14" i="2"/>
  <c r="AI14" i="2"/>
  <c r="AH14" i="2"/>
  <c r="AG14" i="2"/>
  <c r="AF14" i="2"/>
  <c r="AE14" i="2"/>
  <c r="AB14" i="2"/>
  <c r="AA14" i="2"/>
  <c r="AU13" i="2"/>
  <c r="AQ13" i="2"/>
  <c r="AP13" i="2"/>
  <c r="AN13" i="2"/>
  <c r="AM13" i="2"/>
  <c r="AL13" i="2"/>
  <c r="AI13" i="2"/>
  <c r="AH13" i="2"/>
  <c r="AG13" i="2"/>
  <c r="AF13" i="2"/>
  <c r="AE13" i="2"/>
  <c r="AB13" i="2"/>
  <c r="AA13" i="2"/>
  <c r="AV12" i="2"/>
  <c r="AU12" i="2"/>
  <c r="AT12" i="2"/>
  <c r="AR12" i="2"/>
  <c r="AQ12" i="2"/>
  <c r="AP12" i="2"/>
  <c r="AO12" i="2"/>
  <c r="AN12" i="2"/>
  <c r="AM12" i="2"/>
  <c r="AL12" i="2"/>
  <c r="AJ12" i="2"/>
  <c r="AI12" i="2"/>
  <c r="AH12" i="2"/>
  <c r="AG12" i="2"/>
  <c r="AF12" i="2"/>
  <c r="AC12" i="2"/>
  <c r="AB12" i="2"/>
  <c r="AA12" i="2"/>
  <c r="AV11" i="2"/>
  <c r="AU11" i="2"/>
  <c r="AT11" i="2"/>
  <c r="AR11" i="2"/>
  <c r="AQ11" i="2"/>
  <c r="AP11" i="2"/>
  <c r="AO11" i="2"/>
  <c r="AN11" i="2"/>
  <c r="AM11" i="2"/>
  <c r="AL11" i="2"/>
  <c r="AJ11" i="2"/>
  <c r="AI11" i="2"/>
  <c r="AH11" i="2"/>
  <c r="AF11" i="2"/>
  <c r="AB11" i="2"/>
  <c r="AA11" i="2"/>
  <c r="AV10" i="2"/>
  <c r="AU10" i="2"/>
  <c r="AT10" i="2"/>
  <c r="AR10" i="2"/>
  <c r="AQ10" i="2"/>
  <c r="AP10" i="2"/>
  <c r="AO10" i="2"/>
  <c r="AN10" i="2"/>
  <c r="AM10" i="2"/>
  <c r="AL10" i="2"/>
  <c r="AJ10" i="2"/>
  <c r="AI10" i="2"/>
  <c r="AH10" i="2"/>
  <c r="AF10" i="2"/>
  <c r="AE10" i="2"/>
  <c r="AB10" i="2"/>
  <c r="AA10" i="2"/>
  <c r="AV9" i="2"/>
  <c r="AU9" i="2"/>
  <c r="AT9" i="2"/>
  <c r="AR9" i="2"/>
  <c r="AQ9" i="2"/>
  <c r="AP9" i="2"/>
  <c r="AO9" i="2"/>
  <c r="AN9" i="2"/>
  <c r="AM9" i="2"/>
  <c r="AG9" i="2"/>
  <c r="AC9" i="2"/>
  <c r="AB9" i="2"/>
  <c r="AV8" i="2"/>
  <c r="AU8" i="2"/>
  <c r="AT8" i="2"/>
  <c r="AR8" i="2"/>
  <c r="AQ8" i="2"/>
  <c r="AP8" i="2"/>
  <c r="AO8" i="2"/>
  <c r="AN8" i="2"/>
  <c r="AM8" i="2"/>
  <c r="AL8" i="2"/>
  <c r="AJ8" i="2"/>
  <c r="AI8" i="2"/>
  <c r="AH8" i="2"/>
  <c r="AG8" i="2"/>
  <c r="AF8" i="2"/>
  <c r="AE8" i="2"/>
  <c r="AB8" i="2"/>
  <c r="AV7" i="2"/>
  <c r="AU7" i="2"/>
  <c r="AT7" i="2"/>
  <c r="AR7" i="2"/>
  <c r="AQ7" i="2"/>
  <c r="AP7" i="2"/>
  <c r="AO7" i="2"/>
  <c r="AN7" i="2"/>
  <c r="AM7" i="2"/>
  <c r="AL7" i="2"/>
  <c r="AJ7" i="2"/>
  <c r="AI7" i="2"/>
  <c r="AH7" i="2"/>
  <c r="AG7" i="2"/>
  <c r="AF7" i="2"/>
  <c r="AE7" i="2"/>
  <c r="AA7" i="2"/>
  <c r="AV6" i="2"/>
  <c r="CJ6" i="2" s="1"/>
  <c r="AU6" i="2"/>
  <c r="CI6" i="2" s="1"/>
  <c r="AT6" i="2"/>
  <c r="CH6" i="2" s="1"/>
  <c r="AR6" i="2"/>
  <c r="CF6" i="2" s="1"/>
  <c r="AQ6" i="2"/>
  <c r="CE6" i="2" s="1"/>
  <c r="AP6" i="2"/>
  <c r="CD6" i="2" s="1"/>
  <c r="AO6" i="2"/>
  <c r="CC6" i="2" s="1"/>
  <c r="AN6" i="2"/>
  <c r="CB6" i="2" s="1"/>
  <c r="AM6" i="2"/>
  <c r="CA6" i="2" s="1"/>
  <c r="AL6" i="2"/>
  <c r="BZ6" i="2" s="1"/>
  <c r="AJ6" i="2"/>
  <c r="BX6" i="2" s="1"/>
  <c r="AI6" i="2"/>
  <c r="BW6" i="2" s="1"/>
  <c r="AH6" i="2"/>
  <c r="BV6" i="2" s="1"/>
  <c r="AG6" i="2"/>
  <c r="BU6" i="2" s="1"/>
  <c r="AF6" i="2"/>
  <c r="BT6" i="2" s="1"/>
  <c r="AE6" i="2"/>
  <c r="BS6" i="2" s="1"/>
  <c r="AC6" i="2"/>
  <c r="BQ6" i="2" s="1"/>
  <c r="AB6" i="2"/>
  <c r="BP6" i="2" s="1"/>
  <c r="AA6" i="2"/>
  <c r="C5" i="2"/>
  <c r="BR6" i="23" l="1"/>
  <c r="E5" i="23" a="1"/>
  <c r="E5" i="23" s="1"/>
  <c r="G5" i="23" s="1"/>
  <c r="H5" i="23" a="1"/>
  <c r="H5" i="23" s="1"/>
  <c r="I5" i="23" s="1"/>
  <c r="S7" i="23" s="1"/>
  <c r="S9" i="23" s="1"/>
  <c r="S24" i="23"/>
  <c r="H10" i="23" a="1"/>
  <c r="H10" i="23" s="1"/>
  <c r="I10" i="23" s="1"/>
  <c r="S12" i="23" s="1"/>
  <c r="S14" i="23" s="1"/>
  <c r="BO6" i="2"/>
  <c r="G10" i="2" s="1"/>
  <c r="CL6" i="2"/>
  <c r="AY6" i="2"/>
  <c r="CM6" i="2" s="1"/>
  <c r="AD6" i="2"/>
  <c r="H5" i="2" s="1" a="1"/>
  <c r="H5" i="2" s="1"/>
  <c r="AK6" i="2"/>
  <c r="BY6" i="2" s="1"/>
  <c r="P44" i="2"/>
  <c r="S42" i="2" s="1"/>
  <c r="Q44" i="2"/>
  <c r="S37" i="2"/>
  <c r="S39" i="2" s="1"/>
  <c r="Q29" i="2"/>
  <c r="Q14" i="2"/>
  <c r="G25" i="2"/>
  <c r="G20" i="2"/>
  <c r="N20" i="2" s="1"/>
  <c r="Q20" i="2" s="1"/>
  <c r="Q24" i="2" s="1"/>
  <c r="I25" i="2"/>
  <c r="I20" i="2"/>
  <c r="S22" i="2" s="1"/>
  <c r="I10" i="2"/>
  <c r="P14" i="2"/>
  <c r="S27" i="2"/>
  <c r="S29" i="2" s="1"/>
  <c r="S17" i="2"/>
  <c r="S19" i="2" s="1"/>
  <c r="P5" i="2"/>
  <c r="P9" i="2" s="1"/>
  <c r="S12" i="2" l="1"/>
  <c r="S14" i="2" s="1"/>
  <c r="E5" i="2" a="1"/>
  <c r="E5" i="2" s="1"/>
  <c r="I5" i="2"/>
  <c r="S7" i="2" s="1"/>
  <c r="BR6" i="2"/>
  <c r="S44" i="2"/>
  <c r="S24" i="2"/>
  <c r="G5" i="2" l="1"/>
  <c r="N5" i="2" s="1"/>
  <c r="Q5" i="2" s="1"/>
  <c r="Q9" i="2" s="1"/>
  <c r="S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<sst xmlns="http://schemas.openxmlformats.org/spreadsheetml/2006/main" count="537" uniqueCount="70">
  <si>
    <t>Name</t>
  </si>
  <si>
    <t>Mass</t>
  </si>
  <si>
    <t>Juno</t>
  </si>
  <si>
    <t>Thrust</t>
  </si>
  <si>
    <t>Atlas</t>
  </si>
  <si>
    <t>Diff.</t>
  </si>
  <si>
    <t>Soyuz</t>
  </si>
  <si>
    <t>Saturn</t>
  </si>
  <si>
    <t>Ion Thruster</t>
  </si>
  <si>
    <t>Notes</t>
  </si>
  <si>
    <t>Earth</t>
  </si>
  <si>
    <t>Destination</t>
  </si>
  <si>
    <t>Suborbital</t>
  </si>
  <si>
    <t>Earth Orbit</t>
  </si>
  <si>
    <t>auto</t>
  </si>
  <si>
    <t>Maneuver</t>
  </si>
  <si>
    <t>Origin</t>
  </si>
  <si>
    <t>Rocket</t>
  </si>
  <si>
    <t>Qty.</t>
  </si>
  <si>
    <t>Total Mass</t>
  </si>
  <si>
    <t>to</t>
  </si>
  <si>
    <t>Years</t>
  </si>
  <si>
    <t>Total Thrust</t>
  </si>
  <si>
    <t>Lunar Orbit</t>
  </si>
  <si>
    <t>Maneuver Difficulty</t>
  </si>
  <si>
    <t>Inner P. Transfer</t>
  </si>
  <si>
    <t>Outer P. Transfer</t>
  </si>
  <si>
    <t>Mars Orbit</t>
  </si>
  <si>
    <t>Moon</t>
  </si>
  <si>
    <t>Mars Fly-by</t>
  </si>
  <si>
    <t>Lunar Fly-by</t>
  </si>
  <si>
    <t>Mercury Fly-by</t>
  </si>
  <si>
    <t>Venus Orbit</t>
  </si>
  <si>
    <t>Venus Fly-by</t>
  </si>
  <si>
    <t>Ceres</t>
  </si>
  <si>
    <t>Mars</t>
  </si>
  <si>
    <t>Phobos</t>
  </si>
  <si>
    <t>Mercury Orbit</t>
  </si>
  <si>
    <t>Mercury</t>
  </si>
  <si>
    <t>Venus</t>
  </si>
  <si>
    <t>#</t>
  </si>
  <si>
    <t>OK?</t>
  </si>
  <si>
    <t>Payload</t>
  </si>
  <si>
    <t>Net Years</t>
  </si>
  <si>
    <t>Net Diff.</t>
  </si>
  <si>
    <t>Speed Up</t>
  </si>
  <si>
    <t>By Greg Wong</t>
  </si>
  <si>
    <t>Totals</t>
  </si>
  <si>
    <t>Thrust Req'd.</t>
  </si>
  <si>
    <t>Rockets</t>
  </si>
  <si>
    <t>Maneuver Years</t>
  </si>
  <si>
    <t>Jupiter Fly-by</t>
  </si>
  <si>
    <t>Saturn Fly-by</t>
  </si>
  <si>
    <t>Uranus Fly-by</t>
  </si>
  <si>
    <t>Jupiter Orbit</t>
  </si>
  <si>
    <t>Callisto</t>
  </si>
  <si>
    <t>Europa</t>
  </si>
  <si>
    <t>Ganymede Orbit</t>
  </si>
  <si>
    <t>Io</t>
  </si>
  <si>
    <t>Ganymede</t>
  </si>
  <si>
    <t>`</t>
  </si>
  <si>
    <t>Saturn Orbit</t>
  </si>
  <si>
    <t>Titan Orbit</t>
  </si>
  <si>
    <t>Titan</t>
  </si>
  <si>
    <t>Enceladus</t>
  </si>
  <si>
    <t>Neptune Fly-by</t>
  </si>
  <si>
    <t>Leaving Earth
Outer Planets
Mission Planner</t>
  </si>
  <si>
    <t>Proton</t>
  </si>
  <si>
    <t>v2</t>
  </si>
  <si>
    <t>Venus Orbit (ab)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</si>
</sst>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9"/>
      <color theme="2"/>
      <name val="Arial"/>
      <family val="2"/>
    </font>
    <font>
      <sz val="9"/>
      <color theme="2"/>
      <name val="Arial"/>
      <family val="2"/>
    </font>
    <font>
      <sz val="12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4" fillId="0" borderId="8" xfId="0" applyFont="1" applyBorder="1"/>
    <xf numFmtId="0" fontId="4" fillId="0" borderId="2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/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2" borderId="32" xfId="0" applyFont="1" applyFill="1" applyBorder="1" applyProtection="1"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4" fillId="0" borderId="33" xfId="0" applyFont="1" applyBorder="1"/>
    <xf numFmtId="0" fontId="3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5" fillId="0" borderId="35" xfId="0" applyFont="1" applyBorder="1" applyAlignment="1">
      <alignment horizontal="center"/>
    </xf>
    <xf numFmtId="0" fontId="5" fillId="0" borderId="35" xfId="0" applyFont="1" applyBorder="1"/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43" xfId="0" applyFont="1" applyBorder="1"/>
    <xf numFmtId="0" fontId="4" fillId="0" borderId="45" xfId="0" applyFont="1" applyBorder="1" applyAlignment="1">
      <alignment horizontal="center"/>
    </xf>
    <xf numFmtId="0" fontId="3" fillId="2" borderId="47" xfId="0" applyFont="1" applyFill="1" applyBorder="1" applyAlignment="1" applyProtection="1">
      <alignment vertical="top" wrapText="1"/>
      <protection locked="0"/>
    </xf>
    <xf numFmtId="0" fontId="3" fillId="2" borderId="49" xfId="0" applyFont="1" applyFill="1" applyBorder="1" applyAlignment="1" applyProtection="1">
      <alignment vertical="top" wrapText="1"/>
      <protection locked="0"/>
    </xf>
    <xf numFmtId="0" fontId="3" fillId="2" borderId="50" xfId="0" applyFont="1" applyFill="1" applyBorder="1" applyAlignment="1" applyProtection="1">
      <alignment vertical="top" wrapText="1"/>
      <protection locked="0"/>
    </xf>
    <xf numFmtId="0" fontId="3" fillId="2" borderId="52" xfId="0" applyFont="1" applyFill="1" applyBorder="1" applyAlignment="1" applyProtection="1">
      <alignment wrapText="1"/>
      <protection locked="0"/>
    </xf>
    <xf numFmtId="0" fontId="3" fillId="2" borderId="53" xfId="0" applyFont="1" applyFill="1" applyBorder="1" applyAlignment="1" applyProtection="1">
      <alignment wrapText="1"/>
      <protection locked="0"/>
    </xf>
    <xf numFmtId="0" fontId="4" fillId="0" borderId="55" xfId="0" applyFont="1" applyBorder="1" applyAlignment="1">
      <alignment horizontal="right"/>
    </xf>
    <xf numFmtId="0" fontId="3" fillId="0" borderId="55" xfId="0" applyFont="1" applyBorder="1" applyAlignment="1">
      <alignment horizontal="center"/>
    </xf>
    <xf numFmtId="0" fontId="4" fillId="0" borderId="61" xfId="0" applyFont="1" applyBorder="1" applyAlignment="1">
      <alignment horizontal="right"/>
    </xf>
    <xf numFmtId="0" fontId="3" fillId="0" borderId="57" xfId="0" applyFont="1" applyBorder="1" applyAlignment="1">
      <alignment horizontal="center"/>
    </xf>
    <xf numFmtId="0" fontId="3" fillId="2" borderId="62" xfId="0" applyFont="1" applyFill="1" applyBorder="1" applyAlignment="1" applyProtection="1">
      <alignment wrapText="1"/>
      <protection locked="0"/>
    </xf>
    <xf numFmtId="0" fontId="5" fillId="0" borderId="34" xfId="0" applyFont="1" applyBorder="1" applyAlignment="1">
      <alignment wrapText="1"/>
    </xf>
    <xf numFmtId="0" fontId="4" fillId="5" borderId="4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wrapText="1"/>
    </xf>
    <xf numFmtId="0" fontId="4" fillId="5" borderId="28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90"/>
    </xf>
    <xf numFmtId="0" fontId="9" fillId="0" borderId="6" xfId="0" applyFont="1" applyBorder="1" applyAlignment="1">
      <alignment vertical="center" textRotation="90"/>
    </xf>
    <xf numFmtId="0" fontId="9" fillId="0" borderId="6" xfId="0" applyFont="1" applyBorder="1"/>
    <xf numFmtId="0" fontId="9" fillId="0" borderId="7" xfId="0" applyFont="1" applyBorder="1"/>
    <xf numFmtId="0" fontId="4" fillId="4" borderId="17" xfId="0" applyFont="1" applyFill="1" applyBorder="1" applyAlignment="1">
      <alignment horizontal="left"/>
    </xf>
    <xf numFmtId="0" fontId="3" fillId="0" borderId="22" xfId="0" applyFont="1" applyBorder="1"/>
    <xf numFmtId="0" fontId="3" fillId="0" borderId="18" xfId="0" applyFont="1" applyBorder="1"/>
    <xf numFmtId="0" fontId="4" fillId="5" borderId="4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3" fillId="5" borderId="14" xfId="0" applyFont="1" applyFill="1" applyBorder="1"/>
    <xf numFmtId="0" fontId="3" fillId="5" borderId="15" xfId="0" applyFont="1" applyFill="1" applyBorder="1"/>
    <xf numFmtId="0" fontId="3" fillId="2" borderId="46" xfId="0" applyFont="1" applyFill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4" fillId="4" borderId="58" xfId="0" applyFont="1" applyFill="1" applyBorder="1" applyAlignment="1">
      <alignment horizontal="left"/>
    </xf>
    <xf numFmtId="0" fontId="3" fillId="0" borderId="59" xfId="0" applyFont="1" applyBorder="1"/>
    <xf numFmtId="0" fontId="3" fillId="0" borderId="60" xfId="0" applyFont="1" applyBorder="1"/>
    <xf numFmtId="0" fontId="3" fillId="0" borderId="54" xfId="0" applyFont="1" applyBorder="1" applyAlignment="1" applyProtection="1">
      <alignment vertical="center"/>
      <protection locked="0"/>
    </xf>
    <xf numFmtId="0" fontId="3" fillId="2" borderId="55" xfId="0" applyFont="1" applyFill="1" applyBorder="1" applyAlignment="1" applyProtection="1">
      <alignment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86C0-EB1F-7741-A39A-8E001762FBD5}">
  <dimension ref="A1:DB55"/>
  <sheetViews>
    <sheetView zoomScale="125" zoomScaleNormal="125" workbookViewId="0">
      <selection activeCell="C5" sqref="C5:C9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2.83203125" style="3" bestFit="1" customWidth="1"/>
    <col min="46" max="46" width="10.33203125" style="3" bestFit="1" customWidth="1"/>
    <col min="47" max="47" width="5.5" style="3" bestFit="1" customWidth="1"/>
    <col min="48" max="48" width="5.33203125" style="3" bestFit="1" customWidth="1"/>
    <col min="49" max="49" width="11" style="3" bestFit="1" customWidth="1"/>
    <col min="50" max="50" width="10.33203125" style="3" bestFit="1" customWidth="1"/>
    <col min="51" max="51" width="13.5" style="3" bestFit="1" customWidth="1"/>
    <col min="52" max="52" width="6.6640625" style="3" bestFit="1" customWidth="1"/>
    <col min="53" max="53" width="6.1640625" style="3" bestFit="1" customWidth="1"/>
    <col min="54" max="54" width="12.83203125" style="3" bestFit="1" customWidth="1"/>
    <col min="55" max="55" width="8.6640625" style="3" bestFit="1" customWidth="1"/>
    <col min="56" max="56" width="5.33203125" style="3" customWidth="1"/>
    <col min="57" max="57" width="10.6640625" style="3" bestFit="1" customWidth="1"/>
    <col min="58" max="58" width="10.6640625" style="3" customWidth="1"/>
    <col min="59" max="59" width="13.1640625" style="3" bestFit="1" customWidth="1"/>
    <col min="60" max="60" width="8.83203125" style="3" bestFit="1" customWidth="1"/>
    <col min="61" max="61" width="12" style="3" bestFit="1" customWidth="1"/>
    <col min="62" max="62" width="4.6640625" style="3" bestFit="1" customWidth="1"/>
    <col min="63" max="63" width="8.5" style="3" bestFit="1" customWidth="1"/>
    <col min="64" max="64" width="11" style="3" bestFit="1" customWidth="1"/>
    <col min="65" max="65" width="11.83203125" style="3" bestFit="1" customWidth="1"/>
    <col min="66" max="66" width="13.6640625" style="3" bestFit="1" customWidth="1"/>
    <col min="67" max="67" width="5" style="3" bestFit="1" customWidth="1"/>
    <col min="68" max="68" width="8.5" style="3" bestFit="1" customWidth="1"/>
    <col min="69" max="69" width="9.1640625" style="3" bestFit="1" customWidth="1"/>
    <col min="70" max="70" width="12.33203125" style="3" bestFit="1" customWidth="1"/>
    <col min="71" max="71" width="9.33203125" style="3" bestFit="1" customWidth="1"/>
    <col min="72" max="72" width="10" style="3" bestFit="1" customWidth="1"/>
    <col min="73" max="73" width="5" style="3" bestFit="1" customWidth="1"/>
    <col min="74" max="74" width="13.33203125" style="3" bestFit="1" customWidth="1"/>
    <col min="75" max="75" width="13.6640625" style="3" bestFit="1" customWidth="1"/>
    <col min="76" max="76" width="8.83203125" style="3" bestFit="1" customWidth="1"/>
    <col min="77" max="77" width="12" style="3" bestFit="1" customWidth="1"/>
    <col min="78" max="78" width="9.5" style="3" bestFit="1" customWidth="1"/>
    <col min="79" max="79" width="4.6640625" style="3" bestFit="1" customWidth="1"/>
    <col min="80" max="80" width="6.5" style="3" bestFit="1" customWidth="1"/>
    <col min="81" max="81" width="11.83203125" style="3" bestFit="1" customWidth="1"/>
    <col min="82" max="82" width="11.1640625" style="3" bestFit="1" customWidth="1"/>
    <col min="83" max="83" width="7" style="3" bestFit="1" customWidth="1"/>
    <col min="84" max="84" width="9.6640625" style="3" bestFit="1" customWidth="1"/>
    <col min="85" max="85" width="12.83203125" style="3" bestFit="1" customWidth="1"/>
    <col min="86" max="86" width="10.33203125" style="3" bestFit="1" customWidth="1"/>
    <col min="87" max="87" width="5.5" style="3" bestFit="1" customWidth="1"/>
    <col min="88" max="88" width="5.33203125" style="3" bestFit="1" customWidth="1"/>
    <col min="89" max="89" width="11" style="3" bestFit="1" customWidth="1"/>
    <col min="90" max="90" width="10.33203125" style="3" bestFit="1" customWidth="1"/>
    <col min="91" max="91" width="13.5" style="3" bestFit="1" customWidth="1"/>
    <col min="92" max="92" width="6.6640625" style="3" bestFit="1" customWidth="1"/>
    <col min="93" max="93" width="6.1640625" style="3" bestFit="1" customWidth="1"/>
    <col min="94" max="94" width="12.83203125" style="3" bestFit="1" customWidth="1"/>
    <col min="95" max="95" width="8.6640625" style="3" bestFit="1" customWidth="1"/>
    <col min="96" max="96" width="5.33203125" style="3" customWidth="1"/>
    <col min="97" max="97" width="10.6640625" style="3" bestFit="1" customWidth="1"/>
    <col min="98" max="98" width="10" style="3" bestFit="1" customWidth="1"/>
    <col min="99" max="99" width="13.1640625" style="3" bestFit="1" customWidth="1"/>
    <col min="100" max="100" width="8.83203125" style="3" bestFit="1" customWidth="1"/>
    <col min="101" max="101" width="12" style="3" bestFit="1" customWidth="1"/>
    <col min="102" max="102" width="4.6640625" style="3" bestFit="1" customWidth="1"/>
    <col min="103" max="103" width="8.5" style="3" bestFit="1" customWidth="1"/>
    <col min="104" max="104" width="11" style="3" bestFit="1" customWidth="1"/>
    <col min="105" max="105" width="11.83203125" style="3" bestFit="1" customWidth="1"/>
    <col min="106" max="16384" width="10.83203125" style="3"/>
  </cols>
  <sheetData>
    <row r="1" spans="1:106" ht="13" thickBot="1" x14ac:dyDescent="0.2">
      <c r="B1" s="23"/>
      <c r="C1" s="24"/>
      <c r="D1" s="25"/>
      <c r="E1" s="24"/>
      <c r="F1" s="24"/>
      <c r="G1" s="24"/>
      <c r="H1" s="24"/>
      <c r="I1" s="24"/>
      <c r="J1" s="24"/>
      <c r="K1" s="26"/>
      <c r="L1" s="27"/>
      <c r="M1" s="28"/>
      <c r="N1" s="28"/>
      <c r="O1" s="28"/>
      <c r="P1" s="28"/>
      <c r="Q1" s="29"/>
      <c r="R1" s="30"/>
      <c r="S1" s="30"/>
      <c r="T1" s="25"/>
    </row>
    <row r="2" spans="1:106" ht="40" customHeight="1" x14ac:dyDescent="0.15">
      <c r="A2" s="4"/>
      <c r="B2" s="53" t="s">
        <v>66</v>
      </c>
      <c r="C2" s="32" t="s">
        <v>68</v>
      </c>
      <c r="D2" s="33" t="s">
        <v>46</v>
      </c>
      <c r="E2" s="34"/>
      <c r="F2" s="34"/>
      <c r="G2" s="34"/>
      <c r="H2" s="34"/>
      <c r="I2" s="34"/>
      <c r="J2" s="34"/>
      <c r="K2" s="35"/>
      <c r="L2" s="36"/>
      <c r="M2" s="37"/>
      <c r="N2" s="37"/>
      <c r="O2" s="37"/>
      <c r="P2" s="37"/>
      <c r="Q2" s="38"/>
      <c r="R2" s="39"/>
      <c r="S2" s="39"/>
      <c r="T2" s="40"/>
      <c r="U2" s="5"/>
    </row>
    <row r="3" spans="1:106" x14ac:dyDescent="0.15">
      <c r="A3" s="4"/>
      <c r="B3" s="90" t="s">
        <v>15</v>
      </c>
      <c r="C3" s="91"/>
      <c r="D3" s="91"/>
      <c r="E3" s="91"/>
      <c r="F3" s="91"/>
      <c r="G3" s="91"/>
      <c r="H3" s="91"/>
      <c r="I3" s="92"/>
      <c r="J3" s="62" t="s">
        <v>42</v>
      </c>
      <c r="K3" s="93" t="s">
        <v>17</v>
      </c>
      <c r="L3" s="94"/>
      <c r="M3" s="94"/>
      <c r="N3" s="94"/>
      <c r="O3" s="94"/>
      <c r="P3" s="94"/>
      <c r="Q3" s="95"/>
      <c r="R3" s="6"/>
      <c r="S3" s="7"/>
      <c r="T3" s="41"/>
      <c r="U3" s="8"/>
    </row>
    <row r="4" spans="1:106" s="1" customFormat="1" ht="33" customHeight="1" x14ac:dyDescent="0.15">
      <c r="A4" s="9"/>
      <c r="B4" s="54" t="s">
        <v>16</v>
      </c>
      <c r="C4" s="55" t="s">
        <v>20</v>
      </c>
      <c r="D4" s="55" t="s">
        <v>11</v>
      </c>
      <c r="E4" s="56" t="s">
        <v>21</v>
      </c>
      <c r="F4" s="57" t="s">
        <v>45</v>
      </c>
      <c r="G4" s="58" t="s">
        <v>43</v>
      </c>
      <c r="H4" s="55" t="s">
        <v>5</v>
      </c>
      <c r="I4" s="59" t="s">
        <v>44</v>
      </c>
      <c r="J4" s="63" t="s">
        <v>1</v>
      </c>
      <c r="K4" s="60" t="s">
        <v>40</v>
      </c>
      <c r="L4" s="58" t="s">
        <v>0</v>
      </c>
      <c r="M4" s="61" t="s">
        <v>1</v>
      </c>
      <c r="N4" s="61" t="s">
        <v>3</v>
      </c>
      <c r="O4" s="61" t="s">
        <v>18</v>
      </c>
      <c r="P4" s="61" t="s">
        <v>19</v>
      </c>
      <c r="Q4" s="59" t="s">
        <v>22</v>
      </c>
      <c r="R4" s="10"/>
      <c r="S4" s="11"/>
      <c r="T4" s="42" t="s">
        <v>9</v>
      </c>
      <c r="U4" s="12"/>
      <c r="V4" s="64" t="s">
        <v>49</v>
      </c>
      <c r="W4" s="65" t="s">
        <v>1</v>
      </c>
      <c r="X4" s="65" t="s">
        <v>3</v>
      </c>
      <c r="Y4" s="65"/>
      <c r="Z4" s="64" t="s">
        <v>24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 t="s">
        <v>60</v>
      </c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7" t="s">
        <v>50</v>
      </c>
      <c r="BO4" s="64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5" t="s">
        <v>45</v>
      </c>
    </row>
    <row r="5" spans="1:106" ht="12" customHeight="1" x14ac:dyDescent="0.2">
      <c r="A5" s="4"/>
      <c r="B5" s="96" t="s">
        <v>29</v>
      </c>
      <c r="C5" s="99" t="str">
        <f>IF(B5="", "", "to")</f>
        <v>to</v>
      </c>
      <c r="D5" s="102" t="s">
        <v>51</v>
      </c>
      <c r="E5" s="99" cm="1">
        <f t="array" ref="E5">IF(B5="", "", _xlfn.XLOOKUP(B5, Origins, _xlfn.XLOOKUP(D5, Destinations, Maneuver_Years, ""), ""))</f>
        <v>3</v>
      </c>
      <c r="F5" s="105">
        <v>1</v>
      </c>
      <c r="G5" s="106">
        <f>IF(B5="","",ROUNDUP(E5*F5,0))</f>
        <v>3</v>
      </c>
      <c r="H5" s="100" cm="1">
        <f t="array" ref="H5">IF(B5="", "", _xlfn.XLOOKUP(B5, Origins, _xlfn.XLOOKUP(D5, Destinations, Maneuver_Difficulties,"")))</f>
        <v>4</v>
      </c>
      <c r="I5" s="100">
        <f>IF(AND(F5&lt;1, F5&gt;0), ROUNDUP(H5/F5, 0), H5)</f>
        <v>4</v>
      </c>
      <c r="J5" s="69">
        <v>1</v>
      </c>
      <c r="K5" s="13">
        <v>1</v>
      </c>
      <c r="L5" s="14" t="s">
        <v>4</v>
      </c>
      <c r="M5" s="13">
        <f>_xlfn.XLOOKUP(L5, $V$5:$V$10, $W$5:$W$10, "", 0)</f>
        <v>4</v>
      </c>
      <c r="N5" s="13">
        <f>IF(L5="Ion Thruster", 5 * G5, _xlfn.XLOOKUP(L5, $V$5:$V$10, $X$5:$X$10, "", 0))</f>
        <v>27</v>
      </c>
      <c r="O5" s="15">
        <v>1</v>
      </c>
      <c r="P5" s="13">
        <f>IF(M5="", "", M5*O5)</f>
        <v>4</v>
      </c>
      <c r="Q5" s="13">
        <f>IF(N5="", "", N5*O5)</f>
        <v>27</v>
      </c>
      <c r="R5" s="71"/>
      <c r="S5" s="72"/>
      <c r="T5" s="43"/>
      <c r="U5" s="5"/>
      <c r="V5" s="66" t="s">
        <v>2</v>
      </c>
      <c r="W5" s="68">
        <v>1</v>
      </c>
      <c r="X5" s="68">
        <v>4</v>
      </c>
      <c r="Y5" s="68"/>
      <c r="Z5" s="64"/>
      <c r="AA5" s="75" t="s">
        <v>11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  <c r="BN5" s="65"/>
      <c r="BO5" s="75" t="s">
        <v>11</v>
      </c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8"/>
      <c r="DB5" s="68">
        <v>1</v>
      </c>
    </row>
    <row r="6" spans="1:106" ht="12" customHeight="1" x14ac:dyDescent="0.15">
      <c r="A6" s="4"/>
      <c r="B6" s="97"/>
      <c r="C6" s="100"/>
      <c r="D6" s="103"/>
      <c r="E6" s="100"/>
      <c r="F6" s="105"/>
      <c r="G6" s="106"/>
      <c r="H6" s="100"/>
      <c r="I6" s="100"/>
      <c r="J6" s="69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73"/>
      <c r="S6" s="74"/>
      <c r="T6" s="44"/>
      <c r="U6" s="5"/>
      <c r="V6" s="66" t="s">
        <v>4</v>
      </c>
      <c r="W6" s="68">
        <v>4</v>
      </c>
      <c r="X6" s="68">
        <v>27</v>
      </c>
      <c r="Y6" s="68"/>
      <c r="Z6" s="64"/>
      <c r="AA6" s="65" t="str">
        <f>Z7</f>
        <v>Earth</v>
      </c>
      <c r="AB6" s="65" t="str">
        <f>Z8</f>
        <v>Suborbital</v>
      </c>
      <c r="AC6" s="65" t="str">
        <f>Z9</f>
        <v>Earth Orbit</v>
      </c>
      <c r="AD6" s="65" t="str">
        <f>_xlfn.CONCAT(AC6, " (ab)")</f>
        <v>Earth Orbit (ab)</v>
      </c>
      <c r="AE6" s="65" t="str">
        <f>Z10</f>
        <v>Lunar Orbit</v>
      </c>
      <c r="AF6" s="65" t="str">
        <f>Z11</f>
        <v>Lunar Fly-by</v>
      </c>
      <c r="AG6" s="65" t="str">
        <f>Z12</f>
        <v>Moon</v>
      </c>
      <c r="AH6" s="65" t="str">
        <f>Z13</f>
        <v>Inner P. Transfer</v>
      </c>
      <c r="AI6" s="65" t="str">
        <f>Z14</f>
        <v>Outer P. Transfer</v>
      </c>
      <c r="AJ6" s="65" t="str">
        <f>Z15</f>
        <v>Mars Orbit</v>
      </c>
      <c r="AK6" s="65" t="str">
        <f>_xlfn.CONCAT(AJ6, " (ab)")</f>
        <v>Mars Orbit (ab)</v>
      </c>
      <c r="AL6" s="65" t="str">
        <f>Z16</f>
        <v>Mars Fly-by</v>
      </c>
      <c r="AM6" s="65" t="str">
        <f>Z17</f>
        <v>Mars</v>
      </c>
      <c r="AN6" s="65" t="str">
        <f>Z18</f>
        <v>Phobos</v>
      </c>
      <c r="AO6" s="65" t="str">
        <f>Z19</f>
        <v>Mercury Fly-by</v>
      </c>
      <c r="AP6" s="65" t="str">
        <f>Z20</f>
        <v>Mercury Orbit</v>
      </c>
      <c r="AQ6" s="65" t="str">
        <f>Z21</f>
        <v>Mercury</v>
      </c>
      <c r="AR6" s="65" t="str">
        <f>Z22</f>
        <v>Venus Orbit</v>
      </c>
      <c r="AS6" s="65" t="s">
        <v>69</v>
      </c>
      <c r="AT6" s="65" t="str">
        <f>Z23</f>
        <v>Venus Fly-by</v>
      </c>
      <c r="AU6" s="65" t="str">
        <f>Z24</f>
        <v>Venus</v>
      </c>
      <c r="AV6" s="65" t="str">
        <f>Z25</f>
        <v>Ceres</v>
      </c>
      <c r="AW6" s="65" t="str">
        <f>Z26</f>
        <v>Jupiter Fly-by</v>
      </c>
      <c r="AX6" s="65" t="str">
        <f>Z27</f>
        <v>Jupiter Orbit</v>
      </c>
      <c r="AY6" s="65" t="str">
        <f>_xlfn.CONCAT(AX6, " (ab)")</f>
        <v>Jupiter Orbit (ab)</v>
      </c>
      <c r="AZ6" s="65" t="str">
        <f>Z28</f>
        <v>Callisto</v>
      </c>
      <c r="BA6" s="65" t="str">
        <f>Z29</f>
        <v>Europa</v>
      </c>
      <c r="BB6" s="65" t="str">
        <f>Z30</f>
        <v>Ganymede Orbit</v>
      </c>
      <c r="BC6" s="65" t="str">
        <f>Z31</f>
        <v>Ganymede</v>
      </c>
      <c r="BD6" s="65" t="str">
        <f>Z32</f>
        <v>Io</v>
      </c>
      <c r="BE6" s="65" t="str">
        <f>Z33</f>
        <v>Saturn Fly-by</v>
      </c>
      <c r="BF6" s="65" t="str">
        <f>Z34</f>
        <v>Saturn Orbit</v>
      </c>
      <c r="BG6" s="65" t="str">
        <f>_xlfn.CONCAT(BF6, " (ab)")</f>
        <v>Saturn Orbit (ab)</v>
      </c>
      <c r="BH6" s="65" t="str">
        <f>Z35</f>
        <v>Titan Orbit</v>
      </c>
      <c r="BI6" s="65" t="str">
        <f>_xlfn.CONCAT(BH6, " (ab)")</f>
        <v>Titan Orbit (ab)</v>
      </c>
      <c r="BJ6" s="65" t="str">
        <f>Z36</f>
        <v>Titan</v>
      </c>
      <c r="BK6" s="65" t="str">
        <f>Z37</f>
        <v>Enceladus</v>
      </c>
      <c r="BL6" s="65" t="str">
        <f>Z38</f>
        <v>Uranus Fly-by</v>
      </c>
      <c r="BM6" s="65" t="s">
        <v>65</v>
      </c>
      <c r="BN6" s="68"/>
      <c r="BO6" s="65" t="str">
        <f>AA6</f>
        <v>Earth</v>
      </c>
      <c r="BP6" s="65" t="str">
        <f>AB6</f>
        <v>Suborbital</v>
      </c>
      <c r="BQ6" s="65" t="str">
        <f>AC6</f>
        <v>Earth Orbit</v>
      </c>
      <c r="BR6" s="65" t="str">
        <f>AD6</f>
        <v>Earth Orbit (ab)</v>
      </c>
      <c r="BS6" s="65" t="str">
        <f>AE6</f>
        <v>Lunar Orbit</v>
      </c>
      <c r="BT6" s="65" t="str">
        <f>AF6</f>
        <v>Lunar Fly-by</v>
      </c>
      <c r="BU6" s="65" t="str">
        <f>AG6</f>
        <v>Moon</v>
      </c>
      <c r="BV6" s="65" t="str">
        <f>AH6</f>
        <v>Inner P. Transfer</v>
      </c>
      <c r="BW6" s="65" t="str">
        <f>AI6</f>
        <v>Outer P. Transfer</v>
      </c>
      <c r="BX6" s="65" t="str">
        <f>AJ6</f>
        <v>Mars Orbit</v>
      </c>
      <c r="BY6" s="65" t="str">
        <f>AK6</f>
        <v>Mars Orbit (ab)</v>
      </c>
      <c r="BZ6" s="65" t="str">
        <f>AL6</f>
        <v>Mars Fly-by</v>
      </c>
      <c r="CA6" s="65" t="str">
        <f>AM6</f>
        <v>Mars</v>
      </c>
      <c r="CB6" s="65" t="str">
        <f>AN6</f>
        <v>Phobos</v>
      </c>
      <c r="CC6" s="65" t="str">
        <f>AO6</f>
        <v>Mercury Fly-by</v>
      </c>
      <c r="CD6" s="65" t="str">
        <f>AP6</f>
        <v>Mercury Orbit</v>
      </c>
      <c r="CE6" s="65" t="str">
        <f>AQ6</f>
        <v>Mercury</v>
      </c>
      <c r="CF6" s="65" t="str">
        <f>AR6</f>
        <v>Venus Orbit</v>
      </c>
      <c r="CG6" s="65" t="s">
        <v>69</v>
      </c>
      <c r="CH6" s="65" t="str">
        <f t="shared" ref="CH6:CK6" si="2">AT6</f>
        <v>Venus Fly-by</v>
      </c>
      <c r="CI6" s="65" t="str">
        <f t="shared" si="2"/>
        <v>Venus</v>
      </c>
      <c r="CJ6" s="65" t="str">
        <f t="shared" si="2"/>
        <v>Ceres</v>
      </c>
      <c r="CK6" s="65" t="str">
        <f t="shared" si="2"/>
        <v>Jupiter Fly-by</v>
      </c>
      <c r="CL6" s="65" t="str">
        <f>AX6</f>
        <v>Jupiter Orbit</v>
      </c>
      <c r="CM6" s="65" t="str">
        <f>AY6</f>
        <v>Jupiter Orbit (ab)</v>
      </c>
      <c r="CN6" s="65" t="str">
        <f t="shared" ref="CN6:CU6" si="3">AZ6</f>
        <v>Callisto</v>
      </c>
      <c r="CO6" s="65" t="str">
        <f t="shared" si="3"/>
        <v>Europa</v>
      </c>
      <c r="CP6" s="65" t="str">
        <f t="shared" si="3"/>
        <v>Ganymede Orbit</v>
      </c>
      <c r="CQ6" s="65" t="str">
        <f t="shared" si="3"/>
        <v>Ganymede</v>
      </c>
      <c r="CR6" s="65" t="str">
        <f t="shared" si="3"/>
        <v>Io</v>
      </c>
      <c r="CS6" s="65" t="str">
        <f t="shared" si="3"/>
        <v>Saturn Fly-by</v>
      </c>
      <c r="CT6" s="65" t="str">
        <f t="shared" si="3"/>
        <v>Saturn Orbit</v>
      </c>
      <c r="CU6" s="65" t="str">
        <f t="shared" si="3"/>
        <v>Saturn Orbit (ab)</v>
      </c>
      <c r="CV6" s="65" t="str">
        <f>BH6</f>
        <v>Titan Orbit</v>
      </c>
      <c r="CW6" s="65" t="str">
        <f>BI6</f>
        <v>Titan Orbit (ab)</v>
      </c>
      <c r="CX6" s="65" t="str">
        <f t="shared" ref="CX6:DA6" si="4">BJ6</f>
        <v>Titan</v>
      </c>
      <c r="CY6" s="65" t="str">
        <f t="shared" si="4"/>
        <v>Enceladus</v>
      </c>
      <c r="CZ6" s="65" t="str">
        <f t="shared" si="4"/>
        <v>Uranus Fly-by</v>
      </c>
      <c r="DA6" s="65" t="str">
        <f t="shared" si="4"/>
        <v>Neptune Fly-by</v>
      </c>
      <c r="DB6" s="68">
        <v>0.5</v>
      </c>
    </row>
    <row r="7" spans="1:106" ht="12" customHeight="1" x14ac:dyDescent="0.15">
      <c r="A7" s="4"/>
      <c r="B7" s="97"/>
      <c r="C7" s="100"/>
      <c r="D7" s="103"/>
      <c r="E7" s="100"/>
      <c r="F7" s="105"/>
      <c r="G7" s="106"/>
      <c r="H7" s="100"/>
      <c r="I7" s="100"/>
      <c r="J7" s="69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79" t="s">
        <v>48</v>
      </c>
      <c r="S7" s="81">
        <f>IF(B5="", "", I5*P9)</f>
        <v>20</v>
      </c>
      <c r="T7" s="45"/>
      <c r="U7" s="5"/>
      <c r="V7" s="66" t="s">
        <v>67</v>
      </c>
      <c r="W7" s="68">
        <v>6</v>
      </c>
      <c r="X7" s="68">
        <v>70</v>
      </c>
      <c r="Y7" s="83" t="s">
        <v>16</v>
      </c>
      <c r="Z7" s="64" t="s">
        <v>10</v>
      </c>
      <c r="AA7" s="68" t="e">
        <f>NA()</f>
        <v>#N/A</v>
      </c>
      <c r="AB7" s="68">
        <v>3</v>
      </c>
      <c r="AC7" s="68">
        <v>8</v>
      </c>
      <c r="AD7" s="68" t="e">
        <f>NA()</f>
        <v>#N/A</v>
      </c>
      <c r="AE7" s="68" t="e">
        <f>NA()</f>
        <v>#N/A</v>
      </c>
      <c r="AF7" s="68" t="e">
        <f>NA()</f>
        <v>#N/A</v>
      </c>
      <c r="AG7" s="68" t="e">
        <f>NA()</f>
        <v>#N/A</v>
      </c>
      <c r="AH7" s="68" t="e">
        <f>NA()</f>
        <v>#N/A</v>
      </c>
      <c r="AI7" s="68" t="e">
        <f>NA()</f>
        <v>#N/A</v>
      </c>
      <c r="AJ7" s="68" t="e">
        <f>NA()</f>
        <v>#N/A</v>
      </c>
      <c r="AK7" s="68" t="e">
        <f>NA()</f>
        <v>#N/A</v>
      </c>
      <c r="AL7" s="68" t="e">
        <f>NA()</f>
        <v>#N/A</v>
      </c>
      <c r="AM7" s="68" t="e">
        <f>NA()</f>
        <v>#N/A</v>
      </c>
      <c r="AN7" s="68" t="e">
        <f>NA()</f>
        <v>#N/A</v>
      </c>
      <c r="AO7" s="68" t="e">
        <f>NA()</f>
        <v>#N/A</v>
      </c>
      <c r="AP7" s="68" t="e">
        <f>NA()</f>
        <v>#N/A</v>
      </c>
      <c r="AQ7" s="68" t="e">
        <f>NA()</f>
        <v>#N/A</v>
      </c>
      <c r="AR7" s="68" t="e">
        <f>NA()</f>
        <v>#N/A</v>
      </c>
      <c r="AS7" s="68" t="e">
        <f>NA()</f>
        <v>#N/A</v>
      </c>
      <c r="AT7" s="68" t="e">
        <f>NA()</f>
        <v>#N/A</v>
      </c>
      <c r="AU7" s="68" t="e">
        <f>NA()</f>
        <v>#N/A</v>
      </c>
      <c r="AV7" s="68" t="e">
        <f>NA()</f>
        <v>#N/A</v>
      </c>
      <c r="AW7" s="68" t="e">
        <f>NA()</f>
        <v>#N/A</v>
      </c>
      <c r="AX7" s="68" t="e">
        <f>NA()</f>
        <v>#N/A</v>
      </c>
      <c r="AY7" s="68" t="e">
        <f>NA()</f>
        <v>#N/A</v>
      </c>
      <c r="AZ7" s="68" t="e">
        <f>NA()</f>
        <v>#N/A</v>
      </c>
      <c r="BA7" s="68" t="e">
        <f>NA()</f>
        <v>#N/A</v>
      </c>
      <c r="BB7" s="68" t="e">
        <f>NA()</f>
        <v>#N/A</v>
      </c>
      <c r="BC7" s="68" t="e">
        <f>NA()</f>
        <v>#N/A</v>
      </c>
      <c r="BD7" s="68" t="e">
        <f>NA()</f>
        <v>#N/A</v>
      </c>
      <c r="BE7" s="68" t="e">
        <f>NA()</f>
        <v>#N/A</v>
      </c>
      <c r="BF7" s="68" t="e">
        <f>NA()</f>
        <v>#N/A</v>
      </c>
      <c r="BG7" s="68" t="e">
        <f>NA()</f>
        <v>#N/A</v>
      </c>
      <c r="BH7" s="68" t="e">
        <f>NA()</f>
        <v>#N/A</v>
      </c>
      <c r="BI7" s="68" t="e">
        <f>NA()</f>
        <v>#N/A</v>
      </c>
      <c r="BJ7" s="68" t="e">
        <f>NA()</f>
        <v>#N/A</v>
      </c>
      <c r="BK7" s="68" t="e">
        <f>NA()</f>
        <v>#N/A</v>
      </c>
      <c r="BL7" s="68" t="e">
        <f>NA()</f>
        <v>#N/A</v>
      </c>
      <c r="BM7" s="68" t="e">
        <f>NA()</f>
        <v>#N/A</v>
      </c>
      <c r="BN7" s="67" t="str">
        <f>Z7</f>
        <v>Earth</v>
      </c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>
        <v>0.25</v>
      </c>
    </row>
    <row r="8" spans="1:106" ht="12" customHeight="1" x14ac:dyDescent="0.15">
      <c r="A8" s="4"/>
      <c r="B8" s="97"/>
      <c r="C8" s="100"/>
      <c r="D8" s="103"/>
      <c r="E8" s="100"/>
      <c r="F8" s="105"/>
      <c r="G8" s="106"/>
      <c r="H8" s="100"/>
      <c r="I8" s="100"/>
      <c r="J8" s="69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80"/>
      <c r="S8" s="82"/>
      <c r="T8" s="44"/>
      <c r="U8" s="5"/>
      <c r="V8" s="66" t="s">
        <v>6</v>
      </c>
      <c r="W8" s="68">
        <v>9</v>
      </c>
      <c r="X8" s="68">
        <v>80</v>
      </c>
      <c r="Y8" s="84"/>
      <c r="Z8" s="64" t="s">
        <v>12</v>
      </c>
      <c r="AA8" s="68" t="s">
        <v>14</v>
      </c>
      <c r="AB8" s="68" t="e">
        <f>NA()</f>
        <v>#N/A</v>
      </c>
      <c r="AC8" s="68">
        <v>5</v>
      </c>
      <c r="AD8" s="68" t="e">
        <f>NA()</f>
        <v>#N/A</v>
      </c>
      <c r="AE8" s="68" t="e">
        <f>NA()</f>
        <v>#N/A</v>
      </c>
      <c r="AF8" s="68" t="e">
        <f>NA()</f>
        <v>#N/A</v>
      </c>
      <c r="AG8" s="68" t="e">
        <f>NA()</f>
        <v>#N/A</v>
      </c>
      <c r="AH8" s="68" t="e">
        <f>NA()</f>
        <v>#N/A</v>
      </c>
      <c r="AI8" s="68" t="e">
        <f>NA()</f>
        <v>#N/A</v>
      </c>
      <c r="AJ8" s="68" t="e">
        <f>NA()</f>
        <v>#N/A</v>
      </c>
      <c r="AK8" s="68" t="e">
        <f>NA()</f>
        <v>#N/A</v>
      </c>
      <c r="AL8" s="68" t="e">
        <f>NA()</f>
        <v>#N/A</v>
      </c>
      <c r="AM8" s="68" t="e">
        <f>NA()</f>
        <v>#N/A</v>
      </c>
      <c r="AN8" s="68" t="e">
        <f>NA()</f>
        <v>#N/A</v>
      </c>
      <c r="AO8" s="68" t="e">
        <f>NA()</f>
        <v>#N/A</v>
      </c>
      <c r="AP8" s="68" t="e">
        <f>NA()</f>
        <v>#N/A</v>
      </c>
      <c r="AQ8" s="68" t="e">
        <f>NA()</f>
        <v>#N/A</v>
      </c>
      <c r="AR8" s="68" t="e">
        <f>NA()</f>
        <v>#N/A</v>
      </c>
      <c r="AS8" s="68" t="e">
        <f>NA()</f>
        <v>#N/A</v>
      </c>
      <c r="AT8" s="68" t="e">
        <f>NA()</f>
        <v>#N/A</v>
      </c>
      <c r="AU8" s="68" t="e">
        <f>NA()</f>
        <v>#N/A</v>
      </c>
      <c r="AV8" s="68" t="e">
        <f>NA()</f>
        <v>#N/A</v>
      </c>
      <c r="AW8" s="68" t="e">
        <f>NA()</f>
        <v>#N/A</v>
      </c>
      <c r="AX8" s="68" t="e">
        <f>NA()</f>
        <v>#N/A</v>
      </c>
      <c r="AY8" s="68" t="e">
        <f>NA()</f>
        <v>#N/A</v>
      </c>
      <c r="AZ8" s="68" t="e">
        <f>NA()</f>
        <v>#N/A</v>
      </c>
      <c r="BA8" s="68" t="e">
        <f>NA()</f>
        <v>#N/A</v>
      </c>
      <c r="BB8" s="68" t="e">
        <f>NA()</f>
        <v>#N/A</v>
      </c>
      <c r="BC8" s="68" t="e">
        <f>NA()</f>
        <v>#N/A</v>
      </c>
      <c r="BD8" s="68" t="e">
        <f>NA()</f>
        <v>#N/A</v>
      </c>
      <c r="BE8" s="68" t="e">
        <f>NA()</f>
        <v>#N/A</v>
      </c>
      <c r="BF8" s="68" t="e">
        <f>NA()</f>
        <v>#N/A</v>
      </c>
      <c r="BG8" s="68" t="e">
        <f>NA()</f>
        <v>#N/A</v>
      </c>
      <c r="BH8" s="68" t="e">
        <f>NA()</f>
        <v>#N/A</v>
      </c>
      <c r="BI8" s="68" t="e">
        <f>NA()</f>
        <v>#N/A</v>
      </c>
      <c r="BJ8" s="68" t="e">
        <f>NA()</f>
        <v>#N/A</v>
      </c>
      <c r="BK8" s="68" t="e">
        <f>NA()</f>
        <v>#N/A</v>
      </c>
      <c r="BL8" s="68" t="e">
        <f>NA()</f>
        <v>#N/A</v>
      </c>
      <c r="BM8" s="68" t="e">
        <f>NA()</f>
        <v>#N/A</v>
      </c>
      <c r="BN8" s="67" t="str">
        <f t="shared" ref="BN8:BN38" si="5">Z8</f>
        <v>Suborbital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>
        <v>2</v>
      </c>
    </row>
    <row r="9" spans="1:106" ht="12" customHeight="1" x14ac:dyDescent="0.15">
      <c r="A9" s="4"/>
      <c r="B9" s="98"/>
      <c r="C9" s="101"/>
      <c r="D9" s="104"/>
      <c r="E9" s="101"/>
      <c r="F9" s="105"/>
      <c r="G9" s="107"/>
      <c r="H9" s="101"/>
      <c r="I9" s="101"/>
      <c r="J9" s="70"/>
      <c r="K9" s="87"/>
      <c r="L9" s="88"/>
      <c r="M9" s="88"/>
      <c r="N9" s="89"/>
      <c r="O9" s="16" t="s">
        <v>47</v>
      </c>
      <c r="P9" s="17">
        <f>IF(J5="","",J5+SUM(P5:P8))</f>
        <v>5</v>
      </c>
      <c r="Q9" s="17">
        <f>IF(B5="", "", SUM(Q5:Q8))</f>
        <v>27</v>
      </c>
      <c r="R9" s="18" t="s">
        <v>41</v>
      </c>
      <c r="S9" s="19" t="str">
        <f>IF($B5="","",IF(Q9 &gt;= S7, "Y", "N"))</f>
        <v>Y</v>
      </c>
      <c r="T9" s="46"/>
      <c r="U9" s="5"/>
      <c r="V9" s="66" t="s">
        <v>7</v>
      </c>
      <c r="W9" s="68">
        <v>20</v>
      </c>
      <c r="X9" s="68">
        <v>200</v>
      </c>
      <c r="Y9" s="84"/>
      <c r="Z9" s="64" t="s">
        <v>13</v>
      </c>
      <c r="AA9" s="68">
        <v>0</v>
      </c>
      <c r="AB9" s="68" t="e">
        <f>NA()</f>
        <v>#N/A</v>
      </c>
      <c r="AC9" s="68" t="e">
        <f>NA()</f>
        <v>#N/A</v>
      </c>
      <c r="AD9" s="68" t="e">
        <f>NA()</f>
        <v>#N/A</v>
      </c>
      <c r="AE9" s="68">
        <v>3</v>
      </c>
      <c r="AF9" s="68">
        <v>1</v>
      </c>
      <c r="AG9" s="68" t="e">
        <f>NA()</f>
        <v>#N/A</v>
      </c>
      <c r="AH9" s="68">
        <v>3</v>
      </c>
      <c r="AI9" s="68">
        <v>6</v>
      </c>
      <c r="AJ9" s="68">
        <v>5</v>
      </c>
      <c r="AK9" s="68" t="e">
        <f>NA()</f>
        <v>#N/A</v>
      </c>
      <c r="AL9" s="68">
        <v>3</v>
      </c>
      <c r="AM9" s="68" t="e">
        <f>NA()</f>
        <v>#N/A</v>
      </c>
      <c r="AN9" s="68" t="e">
        <f>NA()</f>
        <v>#N/A</v>
      </c>
      <c r="AO9" s="68" t="e">
        <f>NA()</f>
        <v>#N/A</v>
      </c>
      <c r="AP9" s="68" t="e">
        <f>NA()</f>
        <v>#N/A</v>
      </c>
      <c r="AQ9" s="68" t="e">
        <f>NA()</f>
        <v>#N/A</v>
      </c>
      <c r="AR9" s="68" t="e">
        <f>NA()</f>
        <v>#N/A</v>
      </c>
      <c r="AS9" s="68" t="e">
        <f>NA()</f>
        <v>#N/A</v>
      </c>
      <c r="AT9" s="68" t="e">
        <f>NA()</f>
        <v>#N/A</v>
      </c>
      <c r="AU9" s="68" t="e">
        <f>NA()</f>
        <v>#N/A</v>
      </c>
      <c r="AV9" s="68" t="e">
        <f>NA()</f>
        <v>#N/A</v>
      </c>
      <c r="AW9" s="68" t="e">
        <f>NA()</f>
        <v>#N/A</v>
      </c>
      <c r="AX9" s="68" t="e">
        <f>NA()</f>
        <v>#N/A</v>
      </c>
      <c r="AY9" s="68" t="e">
        <f>NA()</f>
        <v>#N/A</v>
      </c>
      <c r="AZ9" s="68" t="e">
        <f>NA()</f>
        <v>#N/A</v>
      </c>
      <c r="BA9" s="68" t="e">
        <f>NA()</f>
        <v>#N/A</v>
      </c>
      <c r="BB9" s="68" t="e">
        <f>NA()</f>
        <v>#N/A</v>
      </c>
      <c r="BC9" s="68" t="e">
        <f>NA()</f>
        <v>#N/A</v>
      </c>
      <c r="BD9" s="68" t="e">
        <f>NA()</f>
        <v>#N/A</v>
      </c>
      <c r="BE9" s="68" t="e">
        <f>NA()</f>
        <v>#N/A</v>
      </c>
      <c r="BF9" s="68" t="e">
        <f>NA()</f>
        <v>#N/A</v>
      </c>
      <c r="BG9" s="68" t="e">
        <f>NA()</f>
        <v>#N/A</v>
      </c>
      <c r="BH9" s="68" t="e">
        <f>NA()</f>
        <v>#N/A</v>
      </c>
      <c r="BI9" s="68" t="e">
        <f>NA()</f>
        <v>#N/A</v>
      </c>
      <c r="BJ9" s="68" t="e">
        <f>NA()</f>
        <v>#N/A</v>
      </c>
      <c r="BK9" s="68" t="e">
        <f>NA()</f>
        <v>#N/A</v>
      </c>
      <c r="BL9" s="68" t="e">
        <f>NA()</f>
        <v>#N/A</v>
      </c>
      <c r="BM9" s="68" t="e">
        <f>NA()</f>
        <v>#N/A</v>
      </c>
      <c r="BN9" s="67" t="str">
        <f t="shared" si="5"/>
        <v>Earth Orbit</v>
      </c>
      <c r="BO9" s="68"/>
      <c r="BP9" s="68"/>
      <c r="BQ9" s="68"/>
      <c r="BR9" s="68"/>
      <c r="BS9" s="68">
        <v>1</v>
      </c>
      <c r="BT9" s="68">
        <v>1</v>
      </c>
      <c r="BU9" s="68"/>
      <c r="BV9" s="68">
        <v>1</v>
      </c>
      <c r="BW9" s="68">
        <v>1</v>
      </c>
      <c r="BX9" s="68">
        <v>3</v>
      </c>
      <c r="BY9" s="68"/>
      <c r="BZ9" s="68">
        <v>3</v>
      </c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>
        <v>4</v>
      </c>
    </row>
    <row r="10" spans="1:106" ht="12" customHeight="1" x14ac:dyDescent="0.15">
      <c r="A10" s="4"/>
      <c r="B10" s="96" t="s">
        <v>13</v>
      </c>
      <c r="C10" s="99" t="str">
        <f>IF(B10="", "", "to")</f>
        <v>to</v>
      </c>
      <c r="D10" s="102" t="s">
        <v>29</v>
      </c>
      <c r="E10" s="99" cm="1">
        <f t="array" ref="E10">IF(B10="", "", _xlfn.XLOOKUP(B10, Origins, _xlfn.XLOOKUP(D10, Destinations, Maneuver_Years, ""), ""))</f>
        <v>3</v>
      </c>
      <c r="F10" s="105">
        <v>1</v>
      </c>
      <c r="G10" s="106">
        <f>IF(B10="","",ROUNDUP(E10*F10,0))</f>
        <v>3</v>
      </c>
      <c r="H10" s="100" cm="1">
        <f t="array" ref="H10">IF(B10="", "", _xlfn.XLOOKUP(B10, Origins, _xlfn.XLOOKUP(D10, Destinations, Maneuver_Difficulties,"")))</f>
        <v>3</v>
      </c>
      <c r="I10" s="100">
        <f>IF(AND(F10&lt;1, F10&gt;0), ROUNDUP(H10/F10, 0), H10)</f>
        <v>3</v>
      </c>
      <c r="J10" s="69">
        <v>5</v>
      </c>
      <c r="K10" s="13">
        <v>1</v>
      </c>
      <c r="L10" s="14" t="s">
        <v>4</v>
      </c>
      <c r="M10" s="13">
        <f>_xlfn.XLOOKUP(L10, $V$5:$V$10, $W$5:$W$10, "", 0)</f>
        <v>4</v>
      </c>
      <c r="N10" s="13">
        <f>IF(L10="Ion Thruster", 5 * G10, _xlfn.XLOOKUP(L10, $V$5:$V$10, $X$5:$X$10, "", 0))</f>
        <v>27</v>
      </c>
      <c r="O10" s="15">
        <v>1</v>
      </c>
      <c r="P10" s="13">
        <f>IF(M10="", "", M10*O10)</f>
        <v>4</v>
      </c>
      <c r="Q10" s="13">
        <f>IF(N10="", "", N10*O10)</f>
        <v>27</v>
      </c>
      <c r="R10" s="71"/>
      <c r="S10" s="72"/>
      <c r="T10" s="43"/>
      <c r="U10" s="5"/>
      <c r="V10" s="66" t="s">
        <v>8</v>
      </c>
      <c r="W10" s="68">
        <v>1</v>
      </c>
      <c r="X10" s="68">
        <v>5</v>
      </c>
      <c r="Y10" s="84"/>
      <c r="Z10" s="64" t="s">
        <v>23</v>
      </c>
      <c r="AA10" s="68" t="e">
        <f>NA()</f>
        <v>#N/A</v>
      </c>
      <c r="AB10" s="68" t="e">
        <f>NA()</f>
        <v>#N/A</v>
      </c>
      <c r="AC10" s="68">
        <v>3</v>
      </c>
      <c r="AD10" s="68" t="e">
        <f>NA()</f>
        <v>#N/A</v>
      </c>
      <c r="AE10" s="68" t="e">
        <f>NA()</f>
        <v>#N/A</v>
      </c>
      <c r="AF10" s="68" t="e">
        <f>NA()</f>
        <v>#N/A</v>
      </c>
      <c r="AG10" s="68">
        <v>2</v>
      </c>
      <c r="AH10" s="68" t="e">
        <f>NA()</f>
        <v>#N/A</v>
      </c>
      <c r="AI10" s="68" t="e">
        <f>NA()</f>
        <v>#N/A</v>
      </c>
      <c r="AJ10" s="68" t="e">
        <f>NA()</f>
        <v>#N/A</v>
      </c>
      <c r="AK10" s="68" t="e">
        <f>NA()</f>
        <v>#N/A</v>
      </c>
      <c r="AL10" s="68" t="e">
        <f>NA()</f>
        <v>#N/A</v>
      </c>
      <c r="AM10" s="68" t="e">
        <f>NA()</f>
        <v>#N/A</v>
      </c>
      <c r="AN10" s="68" t="e">
        <f>NA()</f>
        <v>#N/A</v>
      </c>
      <c r="AO10" s="68" t="e">
        <f>NA()</f>
        <v>#N/A</v>
      </c>
      <c r="AP10" s="68" t="e">
        <f>NA()</f>
        <v>#N/A</v>
      </c>
      <c r="AQ10" s="68" t="e">
        <f>NA()</f>
        <v>#N/A</v>
      </c>
      <c r="AR10" s="68" t="e">
        <f>NA()</f>
        <v>#N/A</v>
      </c>
      <c r="AS10" s="68" t="e">
        <f>NA()</f>
        <v>#N/A</v>
      </c>
      <c r="AT10" s="68" t="e">
        <f>NA()</f>
        <v>#N/A</v>
      </c>
      <c r="AU10" s="68" t="e">
        <f>NA()</f>
        <v>#N/A</v>
      </c>
      <c r="AV10" s="68" t="e">
        <f>NA()</f>
        <v>#N/A</v>
      </c>
      <c r="AW10" s="68" t="e">
        <f>NA()</f>
        <v>#N/A</v>
      </c>
      <c r="AX10" s="68" t="e">
        <f>NA()</f>
        <v>#N/A</v>
      </c>
      <c r="AY10" s="68" t="e">
        <f>NA()</f>
        <v>#N/A</v>
      </c>
      <c r="AZ10" s="68" t="e">
        <f>NA()</f>
        <v>#N/A</v>
      </c>
      <c r="BA10" s="68" t="e">
        <f>NA()</f>
        <v>#N/A</v>
      </c>
      <c r="BB10" s="68" t="e">
        <f>NA()</f>
        <v>#N/A</v>
      </c>
      <c r="BC10" s="68" t="e">
        <f>NA()</f>
        <v>#N/A</v>
      </c>
      <c r="BD10" s="68" t="e">
        <f>NA()</f>
        <v>#N/A</v>
      </c>
      <c r="BE10" s="68" t="e">
        <f>NA()</f>
        <v>#N/A</v>
      </c>
      <c r="BF10" s="68" t="e">
        <f>NA()</f>
        <v>#N/A</v>
      </c>
      <c r="BG10" s="68" t="e">
        <f>NA()</f>
        <v>#N/A</v>
      </c>
      <c r="BH10" s="68" t="e">
        <f>NA()</f>
        <v>#N/A</v>
      </c>
      <c r="BI10" s="68" t="e">
        <f>NA()</f>
        <v>#N/A</v>
      </c>
      <c r="BJ10" s="68" t="e">
        <f>NA()</f>
        <v>#N/A</v>
      </c>
      <c r="BK10" s="68" t="e">
        <f>NA()</f>
        <v>#N/A</v>
      </c>
      <c r="BL10" s="68" t="e">
        <f>NA()</f>
        <v>#N/A</v>
      </c>
      <c r="BM10" s="68" t="e">
        <f>NA()</f>
        <v>#N/A</v>
      </c>
      <c r="BN10" s="67" t="str">
        <f t="shared" si="5"/>
        <v>Lunar Orbit</v>
      </c>
      <c r="BO10" s="68"/>
      <c r="BP10" s="68"/>
      <c r="BQ10" s="68">
        <v>1</v>
      </c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6"/>
    </row>
    <row r="11" spans="1:106" ht="12" customHeight="1" x14ac:dyDescent="0.15">
      <c r="A11" s="4"/>
      <c r="B11" s="97"/>
      <c r="C11" s="100"/>
      <c r="D11" s="103"/>
      <c r="E11" s="100"/>
      <c r="F11" s="105"/>
      <c r="G11" s="106"/>
      <c r="H11" s="100"/>
      <c r="I11" s="100"/>
      <c r="J11" s="69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73"/>
      <c r="S11" s="74"/>
      <c r="T11" s="44"/>
      <c r="U11" s="5"/>
      <c r="V11" s="66"/>
      <c r="W11" s="66"/>
      <c r="X11" s="66"/>
      <c r="Y11" s="84"/>
      <c r="Z11" s="64" t="s">
        <v>30</v>
      </c>
      <c r="AA11" s="68" t="e">
        <f>NA()</f>
        <v>#N/A</v>
      </c>
      <c r="AB11" s="68" t="e">
        <f>NA()</f>
        <v>#N/A</v>
      </c>
      <c r="AC11" s="68">
        <v>1</v>
      </c>
      <c r="AD11" s="68" t="e">
        <f>NA()</f>
        <v>#N/A</v>
      </c>
      <c r="AE11" s="68">
        <v>2</v>
      </c>
      <c r="AF11" s="68" t="e">
        <f>NA()</f>
        <v>#N/A</v>
      </c>
      <c r="AG11" s="68">
        <v>4</v>
      </c>
      <c r="AH11" s="68" t="e">
        <f>NA()</f>
        <v>#N/A</v>
      </c>
      <c r="AI11" s="68" t="e">
        <f>NA()</f>
        <v>#N/A</v>
      </c>
      <c r="AJ11" s="68" t="e">
        <f>NA()</f>
        <v>#N/A</v>
      </c>
      <c r="AK11" s="68" t="e">
        <f>NA()</f>
        <v>#N/A</v>
      </c>
      <c r="AL11" s="68" t="e">
        <f>NA()</f>
        <v>#N/A</v>
      </c>
      <c r="AM11" s="68" t="e">
        <f>NA()</f>
        <v>#N/A</v>
      </c>
      <c r="AN11" s="68" t="e">
        <f>NA()</f>
        <v>#N/A</v>
      </c>
      <c r="AO11" s="68" t="e">
        <f>NA()</f>
        <v>#N/A</v>
      </c>
      <c r="AP11" s="68" t="e">
        <f>NA()</f>
        <v>#N/A</v>
      </c>
      <c r="AQ11" s="68" t="e">
        <f>NA()</f>
        <v>#N/A</v>
      </c>
      <c r="AR11" s="68" t="e">
        <f>NA()</f>
        <v>#N/A</v>
      </c>
      <c r="AS11" s="68" t="e">
        <f>NA()</f>
        <v>#N/A</v>
      </c>
      <c r="AT11" s="68" t="e">
        <f>NA()</f>
        <v>#N/A</v>
      </c>
      <c r="AU11" s="68" t="e">
        <f>NA()</f>
        <v>#N/A</v>
      </c>
      <c r="AV11" s="68" t="e">
        <f>NA()</f>
        <v>#N/A</v>
      </c>
      <c r="AW11" s="68" t="e">
        <f>NA()</f>
        <v>#N/A</v>
      </c>
      <c r="AX11" s="68" t="e">
        <f>NA()</f>
        <v>#N/A</v>
      </c>
      <c r="AY11" s="68" t="e">
        <f>NA()</f>
        <v>#N/A</v>
      </c>
      <c r="AZ11" s="68" t="e">
        <f>NA()</f>
        <v>#N/A</v>
      </c>
      <c r="BA11" s="68" t="e">
        <f>NA()</f>
        <v>#N/A</v>
      </c>
      <c r="BB11" s="68" t="e">
        <f>NA()</f>
        <v>#N/A</v>
      </c>
      <c r="BC11" s="68" t="e">
        <f>NA()</f>
        <v>#N/A</v>
      </c>
      <c r="BD11" s="68" t="e">
        <f>NA()</f>
        <v>#N/A</v>
      </c>
      <c r="BE11" s="68" t="e">
        <f>NA()</f>
        <v>#N/A</v>
      </c>
      <c r="BF11" s="68" t="e">
        <f>NA()</f>
        <v>#N/A</v>
      </c>
      <c r="BG11" s="68" t="e">
        <f>NA()</f>
        <v>#N/A</v>
      </c>
      <c r="BH11" s="68" t="e">
        <f>NA()</f>
        <v>#N/A</v>
      </c>
      <c r="BI11" s="68" t="e">
        <f>NA()</f>
        <v>#N/A</v>
      </c>
      <c r="BJ11" s="68" t="e">
        <f>NA()</f>
        <v>#N/A</v>
      </c>
      <c r="BK11" s="68" t="e">
        <f>NA()</f>
        <v>#N/A</v>
      </c>
      <c r="BL11" s="68" t="e">
        <f>NA()</f>
        <v>#N/A</v>
      </c>
      <c r="BM11" s="68" t="e">
        <f>NA()</f>
        <v>#N/A</v>
      </c>
      <c r="BN11" s="67" t="str">
        <f t="shared" si="5"/>
        <v>Lunar Fly-by</v>
      </c>
      <c r="BO11" s="68"/>
      <c r="BP11" s="68"/>
      <c r="BQ11" s="68">
        <v>1</v>
      </c>
      <c r="BR11" s="68"/>
      <c r="BS11" s="68">
        <v>1</v>
      </c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6"/>
    </row>
    <row r="12" spans="1:106" ht="12" customHeight="1" x14ac:dyDescent="0.15">
      <c r="A12" s="4"/>
      <c r="B12" s="97"/>
      <c r="C12" s="100"/>
      <c r="D12" s="103"/>
      <c r="E12" s="100"/>
      <c r="F12" s="105"/>
      <c r="G12" s="106"/>
      <c r="H12" s="100"/>
      <c r="I12" s="100"/>
      <c r="J12" s="69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79" t="s">
        <v>48</v>
      </c>
      <c r="S12" s="81">
        <f>IF(B10="", "", I10*P14)</f>
        <v>27</v>
      </c>
      <c r="T12" s="45"/>
      <c r="U12" s="5"/>
      <c r="V12" s="66"/>
      <c r="W12" s="66"/>
      <c r="X12" s="66"/>
      <c r="Y12" s="84"/>
      <c r="Z12" s="64" t="s">
        <v>28</v>
      </c>
      <c r="AA12" s="68" t="e">
        <f>NA()</f>
        <v>#N/A</v>
      </c>
      <c r="AB12" s="68" t="e">
        <f>NA()</f>
        <v>#N/A</v>
      </c>
      <c r="AC12" s="68" t="e">
        <f>NA()</f>
        <v>#N/A</v>
      </c>
      <c r="AD12" s="68" t="e">
        <f>NA()</f>
        <v>#N/A</v>
      </c>
      <c r="AE12" s="68">
        <v>2</v>
      </c>
      <c r="AF12" s="68" t="e">
        <f>NA()</f>
        <v>#N/A</v>
      </c>
      <c r="AG12" s="68" t="e">
        <f>NA()</f>
        <v>#N/A</v>
      </c>
      <c r="AH12" s="68" t="e">
        <f>NA()</f>
        <v>#N/A</v>
      </c>
      <c r="AI12" s="68" t="e">
        <f>NA()</f>
        <v>#N/A</v>
      </c>
      <c r="AJ12" s="68" t="e">
        <f>NA()</f>
        <v>#N/A</v>
      </c>
      <c r="AK12" s="68" t="e">
        <f>NA()</f>
        <v>#N/A</v>
      </c>
      <c r="AL12" s="68" t="e">
        <f>NA()</f>
        <v>#N/A</v>
      </c>
      <c r="AM12" s="68" t="e">
        <f>NA()</f>
        <v>#N/A</v>
      </c>
      <c r="AN12" s="68" t="e">
        <f>NA()</f>
        <v>#N/A</v>
      </c>
      <c r="AO12" s="68" t="e">
        <f>NA()</f>
        <v>#N/A</v>
      </c>
      <c r="AP12" s="68" t="e">
        <f>NA()</f>
        <v>#N/A</v>
      </c>
      <c r="AQ12" s="68" t="e">
        <f>NA()</f>
        <v>#N/A</v>
      </c>
      <c r="AR12" s="68" t="e">
        <f>NA()</f>
        <v>#N/A</v>
      </c>
      <c r="AS12" s="68" t="e">
        <f>NA()</f>
        <v>#N/A</v>
      </c>
      <c r="AT12" s="68" t="e">
        <f>NA()</f>
        <v>#N/A</v>
      </c>
      <c r="AU12" s="68" t="e">
        <f>NA()</f>
        <v>#N/A</v>
      </c>
      <c r="AV12" s="68" t="e">
        <f>NA()</f>
        <v>#N/A</v>
      </c>
      <c r="AW12" s="68" t="e">
        <f>NA()</f>
        <v>#N/A</v>
      </c>
      <c r="AX12" s="68" t="e">
        <f>NA()</f>
        <v>#N/A</v>
      </c>
      <c r="AY12" s="68" t="e">
        <f>NA()</f>
        <v>#N/A</v>
      </c>
      <c r="AZ12" s="68" t="e">
        <f>NA()</f>
        <v>#N/A</v>
      </c>
      <c r="BA12" s="68" t="e">
        <f>NA()</f>
        <v>#N/A</v>
      </c>
      <c r="BB12" s="68" t="e">
        <f>NA()</f>
        <v>#N/A</v>
      </c>
      <c r="BC12" s="68" t="e">
        <f>NA()</f>
        <v>#N/A</v>
      </c>
      <c r="BD12" s="68" t="e">
        <f>NA()</f>
        <v>#N/A</v>
      </c>
      <c r="BE12" s="68" t="e">
        <f>NA()</f>
        <v>#N/A</v>
      </c>
      <c r="BF12" s="68" t="e">
        <f>NA()</f>
        <v>#N/A</v>
      </c>
      <c r="BG12" s="68" t="e">
        <f>NA()</f>
        <v>#N/A</v>
      </c>
      <c r="BH12" s="68" t="e">
        <f>NA()</f>
        <v>#N/A</v>
      </c>
      <c r="BI12" s="68" t="e">
        <f>NA()</f>
        <v>#N/A</v>
      </c>
      <c r="BJ12" s="68" t="e">
        <f>NA()</f>
        <v>#N/A</v>
      </c>
      <c r="BK12" s="68" t="e">
        <f>NA()</f>
        <v>#N/A</v>
      </c>
      <c r="BL12" s="68" t="e">
        <f>NA()</f>
        <v>#N/A</v>
      </c>
      <c r="BM12" s="68" t="e">
        <f>NA()</f>
        <v>#N/A</v>
      </c>
      <c r="BN12" s="67" t="str">
        <f t="shared" si="5"/>
        <v>Moon</v>
      </c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6"/>
    </row>
    <row r="13" spans="1:106" ht="12" customHeight="1" x14ac:dyDescent="0.15">
      <c r="A13" s="4"/>
      <c r="B13" s="97"/>
      <c r="C13" s="100"/>
      <c r="D13" s="103"/>
      <c r="E13" s="100"/>
      <c r="F13" s="105"/>
      <c r="G13" s="106"/>
      <c r="H13" s="100"/>
      <c r="I13" s="100"/>
      <c r="J13" s="69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80"/>
      <c r="S13" s="82"/>
      <c r="T13" s="44"/>
      <c r="U13" s="5"/>
      <c r="V13" s="66"/>
      <c r="W13" s="66"/>
      <c r="X13" s="66"/>
      <c r="Y13" s="84"/>
      <c r="Z13" s="64" t="s">
        <v>25</v>
      </c>
      <c r="AA13" s="68" t="e">
        <f>NA()</f>
        <v>#N/A</v>
      </c>
      <c r="AB13" s="68" t="e">
        <f>NA()</f>
        <v>#N/A</v>
      </c>
      <c r="AC13" s="68">
        <v>3</v>
      </c>
      <c r="AD13" s="68" t="e">
        <f>NA()</f>
        <v>#N/A</v>
      </c>
      <c r="AE13" s="68" t="e">
        <f>NA()</f>
        <v>#N/A</v>
      </c>
      <c r="AF13" s="68" t="e">
        <f>NA()</f>
        <v>#N/A</v>
      </c>
      <c r="AG13" s="68" t="e">
        <f>NA()</f>
        <v>#N/A</v>
      </c>
      <c r="AH13" s="68" t="e">
        <f>NA()</f>
        <v>#N/A</v>
      </c>
      <c r="AI13" s="68" t="e">
        <f>NA()</f>
        <v>#N/A</v>
      </c>
      <c r="AJ13" s="68">
        <v>4</v>
      </c>
      <c r="AK13" s="68" t="e">
        <f>NA()</f>
        <v>#N/A</v>
      </c>
      <c r="AL13" s="68" t="e">
        <f>NA()</f>
        <v>#N/A</v>
      </c>
      <c r="AM13" s="68" t="e">
        <f>NA()</f>
        <v>#N/A</v>
      </c>
      <c r="AN13" s="68" t="e">
        <f>NA()</f>
        <v>#N/A</v>
      </c>
      <c r="AO13" s="68">
        <v>5</v>
      </c>
      <c r="AP13" s="68" t="e">
        <f>NA()</f>
        <v>#N/A</v>
      </c>
      <c r="AQ13" s="68" t="e">
        <f>NA()</f>
        <v>#N/A</v>
      </c>
      <c r="AR13" s="68">
        <v>3</v>
      </c>
      <c r="AS13" s="68" t="e">
        <f>NA()</f>
        <v>#N/A</v>
      </c>
      <c r="AT13" s="68">
        <v>2</v>
      </c>
      <c r="AU13" s="68" t="e">
        <f>NA()</f>
        <v>#N/A</v>
      </c>
      <c r="AV13" s="68">
        <v>5</v>
      </c>
      <c r="AW13" s="68" t="e">
        <f>NA()</f>
        <v>#N/A</v>
      </c>
      <c r="AX13" s="68" t="e">
        <f>NA()</f>
        <v>#N/A</v>
      </c>
      <c r="AY13" s="68" t="e">
        <f>NA()</f>
        <v>#N/A</v>
      </c>
      <c r="AZ13" s="68" t="e">
        <f>NA()</f>
        <v>#N/A</v>
      </c>
      <c r="BA13" s="68" t="e">
        <f>NA()</f>
        <v>#N/A</v>
      </c>
      <c r="BB13" s="68" t="e">
        <f>NA()</f>
        <v>#N/A</v>
      </c>
      <c r="BC13" s="68" t="e">
        <f>NA()</f>
        <v>#N/A</v>
      </c>
      <c r="BD13" s="68" t="e">
        <f>NA()</f>
        <v>#N/A</v>
      </c>
      <c r="BE13" s="68" t="e">
        <f>NA()</f>
        <v>#N/A</v>
      </c>
      <c r="BF13" s="68" t="e">
        <f>NA()</f>
        <v>#N/A</v>
      </c>
      <c r="BG13" s="68" t="e">
        <f>NA()</f>
        <v>#N/A</v>
      </c>
      <c r="BH13" s="68" t="e">
        <f>NA()</f>
        <v>#N/A</v>
      </c>
      <c r="BI13" s="68" t="e">
        <f>NA()</f>
        <v>#N/A</v>
      </c>
      <c r="BJ13" s="68" t="e">
        <f>NA()</f>
        <v>#N/A</v>
      </c>
      <c r="BK13" s="68" t="e">
        <f>NA()</f>
        <v>#N/A</v>
      </c>
      <c r="BL13" s="68" t="e">
        <f>NA()</f>
        <v>#N/A</v>
      </c>
      <c r="BM13" s="68" t="e">
        <f>NA()</f>
        <v>#N/A</v>
      </c>
      <c r="BN13" s="67" t="str">
        <f t="shared" si="5"/>
        <v>Inner P. Transfer</v>
      </c>
      <c r="BO13" s="68"/>
      <c r="BP13" s="68"/>
      <c r="BQ13" s="68">
        <v>1</v>
      </c>
      <c r="BR13" s="68"/>
      <c r="BS13" s="68"/>
      <c r="BT13" s="68"/>
      <c r="BU13" s="68"/>
      <c r="BV13" s="68"/>
      <c r="BW13" s="68"/>
      <c r="BX13" s="68">
        <v>2</v>
      </c>
      <c r="BY13" s="68"/>
      <c r="BZ13" s="68"/>
      <c r="CA13" s="68"/>
      <c r="CB13" s="68"/>
      <c r="CC13" s="68">
        <v>1</v>
      </c>
      <c r="CD13" s="68"/>
      <c r="CE13" s="68"/>
      <c r="CF13" s="68">
        <v>1</v>
      </c>
      <c r="CG13" s="68"/>
      <c r="CH13" s="68">
        <v>1</v>
      </c>
      <c r="CI13" s="68"/>
      <c r="CJ13" s="68">
        <v>1</v>
      </c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6"/>
    </row>
    <row r="14" spans="1:106" ht="12" customHeight="1" x14ac:dyDescent="0.15">
      <c r="A14" s="4"/>
      <c r="B14" s="98"/>
      <c r="C14" s="101"/>
      <c r="D14" s="104"/>
      <c r="E14" s="101"/>
      <c r="F14" s="105"/>
      <c r="G14" s="107"/>
      <c r="H14" s="101"/>
      <c r="I14" s="101"/>
      <c r="J14" s="70"/>
      <c r="K14" s="87"/>
      <c r="L14" s="88"/>
      <c r="M14" s="88"/>
      <c r="N14" s="89"/>
      <c r="O14" s="16" t="s">
        <v>47</v>
      </c>
      <c r="P14" s="17">
        <f>IF(J10="","",J10+SUM(P10:P13))</f>
        <v>9</v>
      </c>
      <c r="Q14" s="17">
        <f>IF(B10="", "", SUM(Q10:Q13))</f>
        <v>27</v>
      </c>
      <c r="R14" s="18" t="s">
        <v>41</v>
      </c>
      <c r="S14" s="19" t="str">
        <f>IF($B10="","",IF(Q14 &gt;= S12, "Y", "N"))</f>
        <v>Y</v>
      </c>
      <c r="T14" s="46"/>
      <c r="U14" s="5"/>
      <c r="V14" s="66"/>
      <c r="W14" s="66"/>
      <c r="X14" s="66"/>
      <c r="Y14" s="84"/>
      <c r="Z14" s="64" t="s">
        <v>26</v>
      </c>
      <c r="AA14" s="68" t="e">
        <f>NA()</f>
        <v>#N/A</v>
      </c>
      <c r="AB14" s="68" t="e">
        <f>NA()</f>
        <v>#N/A</v>
      </c>
      <c r="AC14" s="68">
        <v>6</v>
      </c>
      <c r="AD14" s="68">
        <v>1</v>
      </c>
      <c r="AE14" s="68" t="e">
        <f>NA()</f>
        <v>#N/A</v>
      </c>
      <c r="AF14" s="68" t="e">
        <f>NA()</f>
        <v>#N/A</v>
      </c>
      <c r="AG14" s="68" t="e">
        <f>NA()</f>
        <v>#N/A</v>
      </c>
      <c r="AH14" s="68" t="e">
        <f>NA()</f>
        <v>#N/A</v>
      </c>
      <c r="AI14" s="68" t="e">
        <f>NA()</f>
        <v>#N/A</v>
      </c>
      <c r="AJ14" s="68">
        <v>5</v>
      </c>
      <c r="AK14" s="68">
        <v>2</v>
      </c>
      <c r="AL14" s="68" t="e">
        <f>NA()</f>
        <v>#N/A</v>
      </c>
      <c r="AM14" s="68" t="e">
        <f>NA()</f>
        <v>#N/A</v>
      </c>
      <c r="AN14" s="68" t="e">
        <f>NA()</f>
        <v>#N/A</v>
      </c>
      <c r="AO14" s="68" t="e">
        <f>NA()</f>
        <v>#N/A</v>
      </c>
      <c r="AP14" s="68" t="e">
        <f>NA()</f>
        <v>#N/A</v>
      </c>
      <c r="AQ14" s="68" t="e">
        <f>NA()</f>
        <v>#N/A</v>
      </c>
      <c r="AR14" s="68" t="e">
        <f>NA()</f>
        <v>#N/A</v>
      </c>
      <c r="AS14" s="68" t="e">
        <f>NA()</f>
        <v>#N/A</v>
      </c>
      <c r="AT14" s="68" t="e">
        <f>NA()</f>
        <v>#N/A</v>
      </c>
      <c r="AU14" s="68" t="e">
        <f>NA()</f>
        <v>#N/A</v>
      </c>
      <c r="AV14" s="68">
        <v>3</v>
      </c>
      <c r="AW14" s="68">
        <v>4</v>
      </c>
      <c r="AX14" s="68" t="e">
        <f>NA()</f>
        <v>#N/A</v>
      </c>
      <c r="AY14" s="68" t="e">
        <f>NA()</f>
        <v>#N/A</v>
      </c>
      <c r="AZ14" s="68" t="e">
        <f>NA()</f>
        <v>#N/A</v>
      </c>
      <c r="BA14" s="68" t="e">
        <f>NA()</f>
        <v>#N/A</v>
      </c>
      <c r="BB14" s="68" t="e">
        <f>NA()</f>
        <v>#N/A</v>
      </c>
      <c r="BC14" s="68" t="e">
        <f>NA()</f>
        <v>#N/A</v>
      </c>
      <c r="BD14" s="68" t="e">
        <f>NA()</f>
        <v>#N/A</v>
      </c>
      <c r="BE14" s="68">
        <v>3</v>
      </c>
      <c r="BF14" s="68" t="e">
        <f>NA()</f>
        <v>#N/A</v>
      </c>
      <c r="BG14" s="68" t="e">
        <f>NA()</f>
        <v>#N/A</v>
      </c>
      <c r="BH14" s="68" t="e">
        <f>NA()</f>
        <v>#N/A</v>
      </c>
      <c r="BI14" s="68" t="e">
        <f>NA()</f>
        <v>#N/A</v>
      </c>
      <c r="BJ14" s="68" t="e">
        <f>NA()</f>
        <v>#N/A</v>
      </c>
      <c r="BK14" s="68" t="e">
        <f>NA()</f>
        <v>#N/A</v>
      </c>
      <c r="BL14" s="68">
        <v>4</v>
      </c>
      <c r="BM14" s="68" t="e">
        <f>NA()</f>
        <v>#N/A</v>
      </c>
      <c r="BN14" s="67" t="str">
        <f t="shared" si="5"/>
        <v>Outer P. Transfer</v>
      </c>
      <c r="BO14" s="68"/>
      <c r="BP14" s="68"/>
      <c r="BQ14" s="68">
        <v>1</v>
      </c>
      <c r="BR14" s="68">
        <v>1</v>
      </c>
      <c r="BS14" s="68"/>
      <c r="BT14" s="68"/>
      <c r="BU14" s="68"/>
      <c r="BV14" s="68"/>
      <c r="BW14" s="68"/>
      <c r="BX14" s="68">
        <v>1</v>
      </c>
      <c r="BY14" s="68">
        <v>1</v>
      </c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>
        <v>1</v>
      </c>
      <c r="CK14" s="68">
        <v>2</v>
      </c>
      <c r="CL14" s="68"/>
      <c r="CM14" s="68"/>
      <c r="CN14" s="68"/>
      <c r="CO14" s="68"/>
      <c r="CP14" s="68"/>
      <c r="CQ14" s="68"/>
      <c r="CR14" s="68"/>
      <c r="CS14" s="68">
        <v>3</v>
      </c>
      <c r="CT14" s="68"/>
      <c r="CU14" s="68"/>
      <c r="CV14" s="68"/>
      <c r="CW14" s="68"/>
      <c r="CX14" s="68"/>
      <c r="CY14" s="68"/>
      <c r="CZ14" s="68">
        <v>9</v>
      </c>
      <c r="DA14" s="68"/>
      <c r="DB14" s="66"/>
    </row>
    <row r="15" spans="1:106" ht="12" customHeight="1" x14ac:dyDescent="0.15">
      <c r="A15" s="4"/>
      <c r="B15" s="96" t="s">
        <v>12</v>
      </c>
      <c r="C15" s="100" t="str">
        <f>IF(B15="", "", "to")</f>
        <v>to</v>
      </c>
      <c r="D15" s="102" t="s">
        <v>13</v>
      </c>
      <c r="E15" s="99" cm="1">
        <f t="array" ref="E15">IF(B15="", "", _xlfn.XLOOKUP(B15, Origins, _xlfn.XLOOKUP(D15, Destinations, Maneuver_Years, ""), ""))</f>
        <v>0</v>
      </c>
      <c r="F15" s="105">
        <v>1</v>
      </c>
      <c r="G15" s="106">
        <f>IF(B15="","",ROUNDUP(E15*F15,0))</f>
        <v>0</v>
      </c>
      <c r="H15" s="100" cm="1">
        <f t="array" ref="H15">IF(B15="", "", _xlfn.XLOOKUP(B15, Origins, _xlfn.XLOOKUP(D15, Destinations, Maneuver_Difficulties,"")))</f>
        <v>5</v>
      </c>
      <c r="I15" s="100">
        <f>IF(AND(F15&lt;1, F15&gt;0), ROUNDUP(H15/F15, 0), H15)</f>
        <v>5</v>
      </c>
      <c r="J15" s="69">
        <v>9</v>
      </c>
      <c r="K15" s="13">
        <v>1</v>
      </c>
      <c r="L15" s="14" t="s">
        <v>6</v>
      </c>
      <c r="M15" s="13">
        <f>_xlfn.XLOOKUP(L15, $V$5:$V$10, $W$5:$W$10, "", 0)</f>
        <v>9</v>
      </c>
      <c r="N15" s="13">
        <f>IF(L15="Ion Thruster", 5 * G15, _xlfn.XLOOKUP(L15, $V$5:$V$10, $X$5:$X$10, "", 0))</f>
        <v>80</v>
      </c>
      <c r="O15" s="15">
        <v>2</v>
      </c>
      <c r="P15" s="13">
        <f>IF(M15="", "", M15*O15)</f>
        <v>18</v>
      </c>
      <c r="Q15" s="13">
        <f>IF(N15="", "", N15*O15)</f>
        <v>160</v>
      </c>
      <c r="R15" s="71"/>
      <c r="S15" s="72"/>
      <c r="T15" s="43"/>
      <c r="U15" s="5"/>
      <c r="V15" s="66"/>
      <c r="W15" s="66"/>
      <c r="X15" s="66"/>
      <c r="Y15" s="84"/>
      <c r="Z15" s="64" t="s">
        <v>27</v>
      </c>
      <c r="AA15" s="68" t="e">
        <f>NA()</f>
        <v>#N/A</v>
      </c>
      <c r="AB15" s="68" t="e">
        <f>NA()</f>
        <v>#N/A</v>
      </c>
      <c r="AC15" s="68">
        <v>5</v>
      </c>
      <c r="AD15" s="68" t="e">
        <f>NA()</f>
        <v>#N/A</v>
      </c>
      <c r="AE15" s="68" t="e">
        <f>NA()</f>
        <v>#N/A</v>
      </c>
      <c r="AF15" s="68" t="e">
        <f>NA()</f>
        <v>#N/A</v>
      </c>
      <c r="AG15" s="68" t="e">
        <f>NA()</f>
        <v>#N/A</v>
      </c>
      <c r="AH15" s="68">
        <v>4</v>
      </c>
      <c r="AI15" s="68">
        <v>5</v>
      </c>
      <c r="AJ15" s="68" t="e">
        <f>NA()</f>
        <v>#N/A</v>
      </c>
      <c r="AK15" s="68" t="e">
        <f>NA()</f>
        <v>#N/A</v>
      </c>
      <c r="AL15" s="68" t="e">
        <f>NA()</f>
        <v>#N/A</v>
      </c>
      <c r="AM15" s="68">
        <v>0</v>
      </c>
      <c r="AN15" s="68">
        <v>1</v>
      </c>
      <c r="AO15" s="68" t="e">
        <f>NA()</f>
        <v>#N/A</v>
      </c>
      <c r="AP15" s="68" t="e">
        <f>NA()</f>
        <v>#N/A</v>
      </c>
      <c r="AQ15" s="68" t="e">
        <f>NA()</f>
        <v>#N/A</v>
      </c>
      <c r="AR15" s="68" t="e">
        <f>NA()</f>
        <v>#N/A</v>
      </c>
      <c r="AS15" s="68" t="e">
        <f>NA()</f>
        <v>#N/A</v>
      </c>
      <c r="AT15" s="68" t="e">
        <f>NA()</f>
        <v>#N/A</v>
      </c>
      <c r="AU15" s="68" t="e">
        <f>NA()</f>
        <v>#N/A</v>
      </c>
      <c r="AV15" s="68" t="e">
        <f>NA()</f>
        <v>#N/A</v>
      </c>
      <c r="AW15" s="68" t="e">
        <f>NA()</f>
        <v>#N/A</v>
      </c>
      <c r="AX15" s="68" t="e">
        <f>NA()</f>
        <v>#N/A</v>
      </c>
      <c r="AY15" s="68" t="e">
        <f>NA()</f>
        <v>#N/A</v>
      </c>
      <c r="AZ15" s="68" t="e">
        <f>NA()</f>
        <v>#N/A</v>
      </c>
      <c r="BA15" s="68" t="e">
        <f>NA()</f>
        <v>#N/A</v>
      </c>
      <c r="BB15" s="68" t="e">
        <f>NA()</f>
        <v>#N/A</v>
      </c>
      <c r="BC15" s="68" t="e">
        <f>NA()</f>
        <v>#N/A</v>
      </c>
      <c r="BD15" s="68" t="e">
        <f>NA()</f>
        <v>#N/A</v>
      </c>
      <c r="BE15" s="68" t="e">
        <f>NA()</f>
        <v>#N/A</v>
      </c>
      <c r="BF15" s="68" t="e">
        <f>NA()</f>
        <v>#N/A</v>
      </c>
      <c r="BG15" s="68" t="e">
        <f>NA()</f>
        <v>#N/A</v>
      </c>
      <c r="BH15" s="68" t="e">
        <f>NA()</f>
        <v>#N/A</v>
      </c>
      <c r="BI15" s="68" t="e">
        <f>NA()</f>
        <v>#N/A</v>
      </c>
      <c r="BJ15" s="68" t="e">
        <f>NA()</f>
        <v>#N/A</v>
      </c>
      <c r="BK15" s="68" t="e">
        <f>NA()</f>
        <v>#N/A</v>
      </c>
      <c r="BL15" s="68" t="e">
        <f>NA()</f>
        <v>#N/A</v>
      </c>
      <c r="BM15" s="68" t="e">
        <f>NA()</f>
        <v>#N/A</v>
      </c>
      <c r="BN15" s="67" t="str">
        <f t="shared" si="5"/>
        <v>Mars Orbit</v>
      </c>
      <c r="BO15" s="68"/>
      <c r="BP15" s="68"/>
      <c r="BQ15" s="68">
        <v>3</v>
      </c>
      <c r="BR15" s="68"/>
      <c r="BS15" s="68"/>
      <c r="BT15" s="68"/>
      <c r="BU15" s="68"/>
      <c r="BV15" s="68">
        <v>2</v>
      </c>
      <c r="BW15" s="68">
        <v>1</v>
      </c>
      <c r="BX15" s="68"/>
      <c r="BY15" s="68"/>
      <c r="BZ15" s="68"/>
      <c r="CA15" s="68"/>
      <c r="CB15" s="68">
        <v>1</v>
      </c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6"/>
    </row>
    <row r="16" spans="1:106" ht="12" customHeight="1" x14ac:dyDescent="0.15">
      <c r="A16" s="4"/>
      <c r="B16" s="97"/>
      <c r="C16" s="100"/>
      <c r="D16" s="103"/>
      <c r="E16" s="100"/>
      <c r="F16" s="105"/>
      <c r="G16" s="106"/>
      <c r="H16" s="100"/>
      <c r="I16" s="100"/>
      <c r="J16" s="69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73"/>
      <c r="S16" s="74"/>
      <c r="T16" s="44"/>
      <c r="U16" s="5"/>
      <c r="V16" s="66"/>
      <c r="W16" s="66"/>
      <c r="X16" s="66"/>
      <c r="Y16" s="84"/>
      <c r="Z16" s="64" t="s">
        <v>29</v>
      </c>
      <c r="AA16" s="68" t="e">
        <f>NA()</f>
        <v>#N/A</v>
      </c>
      <c r="AB16" s="68" t="e">
        <f>NA()</f>
        <v>#N/A</v>
      </c>
      <c r="AC16" s="68" t="e">
        <f>NA()</f>
        <v>#N/A</v>
      </c>
      <c r="AD16" s="68" t="e">
        <f>NA()</f>
        <v>#N/A</v>
      </c>
      <c r="AE16" s="68" t="e">
        <f>NA()</f>
        <v>#N/A</v>
      </c>
      <c r="AF16" s="68" t="e">
        <f>NA()</f>
        <v>#N/A</v>
      </c>
      <c r="AG16" s="68" t="e">
        <f>NA()</f>
        <v>#N/A</v>
      </c>
      <c r="AH16" s="68" t="e">
        <f>NA()</f>
        <v>#N/A</v>
      </c>
      <c r="AI16" s="68" t="e">
        <f>NA()</f>
        <v>#N/A</v>
      </c>
      <c r="AJ16" s="68">
        <v>3</v>
      </c>
      <c r="AK16" s="68">
        <v>1</v>
      </c>
      <c r="AL16" s="68" t="e">
        <f>NA()</f>
        <v>#N/A</v>
      </c>
      <c r="AM16" s="68">
        <v>3</v>
      </c>
      <c r="AN16" s="68" t="e">
        <f>NA()</f>
        <v>#N/A</v>
      </c>
      <c r="AO16" s="68" t="e">
        <f>NA()</f>
        <v>#N/A</v>
      </c>
      <c r="AP16" s="68" t="e">
        <f>NA()</f>
        <v>#N/A</v>
      </c>
      <c r="AQ16" s="68" t="e">
        <f>NA()</f>
        <v>#N/A</v>
      </c>
      <c r="AR16" s="68" t="e">
        <f>NA()</f>
        <v>#N/A</v>
      </c>
      <c r="AS16" s="68" t="e">
        <f>NA()</f>
        <v>#N/A</v>
      </c>
      <c r="AT16" s="68" t="e">
        <f>NA()</f>
        <v>#N/A</v>
      </c>
      <c r="AU16" s="68" t="e">
        <f>NA()</f>
        <v>#N/A</v>
      </c>
      <c r="AV16" s="68" t="e">
        <f>NA()</f>
        <v>#N/A</v>
      </c>
      <c r="AW16" s="68">
        <v>4</v>
      </c>
      <c r="AX16" s="68" t="e">
        <f>NA()</f>
        <v>#N/A</v>
      </c>
      <c r="AY16" s="68" t="e">
        <f>NA()</f>
        <v>#N/A</v>
      </c>
      <c r="AZ16" s="68" t="e">
        <f>NA()</f>
        <v>#N/A</v>
      </c>
      <c r="BA16" s="68" t="e">
        <f>NA()</f>
        <v>#N/A</v>
      </c>
      <c r="BB16" s="68" t="e">
        <f>NA()</f>
        <v>#N/A</v>
      </c>
      <c r="BC16" s="68" t="e">
        <f>NA()</f>
        <v>#N/A</v>
      </c>
      <c r="BD16" s="68" t="e">
        <f>NA()</f>
        <v>#N/A</v>
      </c>
      <c r="BE16" s="68" t="e">
        <f>NA()</f>
        <v>#N/A</v>
      </c>
      <c r="BF16" s="68" t="e">
        <f>NA()</f>
        <v>#N/A</v>
      </c>
      <c r="BG16" s="68" t="e">
        <f>NA()</f>
        <v>#N/A</v>
      </c>
      <c r="BH16" s="68" t="e">
        <f>NA()</f>
        <v>#N/A</v>
      </c>
      <c r="BI16" s="68" t="e">
        <f>NA()</f>
        <v>#N/A</v>
      </c>
      <c r="BJ16" s="68" t="e">
        <f>NA()</f>
        <v>#N/A</v>
      </c>
      <c r="BK16" s="68" t="e">
        <f>NA()</f>
        <v>#N/A</v>
      </c>
      <c r="BL16" s="68" t="e">
        <f>NA()</f>
        <v>#N/A</v>
      </c>
      <c r="BM16" s="68" t="e">
        <f>NA()</f>
        <v>#N/A</v>
      </c>
      <c r="BN16" s="67" t="str">
        <f t="shared" si="5"/>
        <v>Mars Fly-by</v>
      </c>
      <c r="BO16" s="68"/>
      <c r="BP16" s="68"/>
      <c r="BQ16" s="68"/>
      <c r="BR16" s="68"/>
      <c r="BS16" s="68"/>
      <c r="BT16" s="68"/>
      <c r="BU16" s="68"/>
      <c r="BV16" s="68"/>
      <c r="BW16" s="68"/>
      <c r="BX16" s="68">
        <v>1</v>
      </c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>
        <v>3</v>
      </c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6"/>
    </row>
    <row r="17" spans="1:106" ht="12" customHeight="1" x14ac:dyDescent="0.15">
      <c r="A17" s="4"/>
      <c r="B17" s="97"/>
      <c r="C17" s="100"/>
      <c r="D17" s="103"/>
      <c r="E17" s="100"/>
      <c r="F17" s="105"/>
      <c r="G17" s="106"/>
      <c r="H17" s="100"/>
      <c r="I17" s="100"/>
      <c r="J17" s="69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79" t="s">
        <v>48</v>
      </c>
      <c r="S17" s="81">
        <f>IF(B15="", "", I15*P19)</f>
        <v>135</v>
      </c>
      <c r="T17" s="45"/>
      <c r="U17" s="5"/>
      <c r="V17" s="66"/>
      <c r="W17" s="66"/>
      <c r="X17" s="66"/>
      <c r="Y17" s="84"/>
      <c r="Z17" s="64" t="s">
        <v>35</v>
      </c>
      <c r="AA17" s="68" t="e">
        <f>NA()</f>
        <v>#N/A</v>
      </c>
      <c r="AB17" s="68" t="e">
        <f>NA()</f>
        <v>#N/A</v>
      </c>
      <c r="AC17" s="68" t="e">
        <f>NA()</f>
        <v>#N/A</v>
      </c>
      <c r="AD17" s="68" t="e">
        <f>NA()</f>
        <v>#N/A</v>
      </c>
      <c r="AE17" s="68" t="e">
        <f>NA()</f>
        <v>#N/A</v>
      </c>
      <c r="AF17" s="68" t="e">
        <f>NA()</f>
        <v>#N/A</v>
      </c>
      <c r="AG17" s="68" t="e">
        <f>NA()</f>
        <v>#N/A</v>
      </c>
      <c r="AH17" s="68" t="e">
        <f>NA()</f>
        <v>#N/A</v>
      </c>
      <c r="AI17" s="68" t="e">
        <f>NA()</f>
        <v>#N/A</v>
      </c>
      <c r="AJ17" s="68">
        <v>3</v>
      </c>
      <c r="AK17" s="68" t="e">
        <f>NA()</f>
        <v>#N/A</v>
      </c>
      <c r="AL17" s="68" t="e">
        <f>NA()</f>
        <v>#N/A</v>
      </c>
      <c r="AM17" s="68" t="e">
        <f>NA()</f>
        <v>#N/A</v>
      </c>
      <c r="AN17" s="68" t="e">
        <f>NA()</f>
        <v>#N/A</v>
      </c>
      <c r="AO17" s="68" t="e">
        <f>NA()</f>
        <v>#N/A</v>
      </c>
      <c r="AP17" s="68" t="e">
        <f>NA()</f>
        <v>#N/A</v>
      </c>
      <c r="AQ17" s="68" t="e">
        <f>NA()</f>
        <v>#N/A</v>
      </c>
      <c r="AR17" s="68" t="e">
        <f>NA()</f>
        <v>#N/A</v>
      </c>
      <c r="AS17" s="68" t="e">
        <f>NA()</f>
        <v>#N/A</v>
      </c>
      <c r="AT17" s="68" t="e">
        <f>NA()</f>
        <v>#N/A</v>
      </c>
      <c r="AU17" s="68" t="e">
        <f>NA()</f>
        <v>#N/A</v>
      </c>
      <c r="AV17" s="68" t="e">
        <f>NA()</f>
        <v>#N/A</v>
      </c>
      <c r="AW17" s="68" t="e">
        <f>NA()</f>
        <v>#N/A</v>
      </c>
      <c r="AX17" s="68" t="e">
        <f>NA()</f>
        <v>#N/A</v>
      </c>
      <c r="AY17" s="68" t="e">
        <f>NA()</f>
        <v>#N/A</v>
      </c>
      <c r="AZ17" s="68" t="e">
        <f>NA()</f>
        <v>#N/A</v>
      </c>
      <c r="BA17" s="68" t="e">
        <f>NA()</f>
        <v>#N/A</v>
      </c>
      <c r="BB17" s="68" t="e">
        <f>NA()</f>
        <v>#N/A</v>
      </c>
      <c r="BC17" s="68" t="e">
        <f>NA()</f>
        <v>#N/A</v>
      </c>
      <c r="BD17" s="68" t="e">
        <f>NA()</f>
        <v>#N/A</v>
      </c>
      <c r="BE17" s="68" t="e">
        <f>NA()</f>
        <v>#N/A</v>
      </c>
      <c r="BF17" s="68" t="e">
        <f>NA()</f>
        <v>#N/A</v>
      </c>
      <c r="BG17" s="68" t="e">
        <f>NA()</f>
        <v>#N/A</v>
      </c>
      <c r="BH17" s="68" t="e">
        <f>NA()</f>
        <v>#N/A</v>
      </c>
      <c r="BI17" s="68" t="e">
        <f>NA()</f>
        <v>#N/A</v>
      </c>
      <c r="BJ17" s="68" t="e">
        <f>NA()</f>
        <v>#N/A</v>
      </c>
      <c r="BK17" s="68" t="e">
        <f>NA()</f>
        <v>#N/A</v>
      </c>
      <c r="BL17" s="68" t="e">
        <f>NA()</f>
        <v>#N/A</v>
      </c>
      <c r="BM17" s="68" t="e">
        <f>NA()</f>
        <v>#N/A</v>
      </c>
      <c r="BN17" s="67" t="str">
        <f t="shared" si="5"/>
        <v>Mars</v>
      </c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6"/>
    </row>
    <row r="18" spans="1:106" ht="12" customHeight="1" x14ac:dyDescent="0.15">
      <c r="A18" s="4"/>
      <c r="B18" s="97"/>
      <c r="C18" s="100"/>
      <c r="D18" s="103"/>
      <c r="E18" s="100"/>
      <c r="F18" s="105"/>
      <c r="G18" s="106"/>
      <c r="H18" s="100"/>
      <c r="I18" s="100"/>
      <c r="J18" s="69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80"/>
      <c r="S18" s="82"/>
      <c r="T18" s="44"/>
      <c r="U18" s="5"/>
      <c r="V18" s="66"/>
      <c r="W18" s="66"/>
      <c r="X18" s="66"/>
      <c r="Y18" s="84"/>
      <c r="Z18" s="64" t="s">
        <v>36</v>
      </c>
      <c r="AA18" s="68" t="e">
        <f>NA()</f>
        <v>#N/A</v>
      </c>
      <c r="AB18" s="68" t="e">
        <f>NA()</f>
        <v>#N/A</v>
      </c>
      <c r="AC18" s="68" t="e">
        <f>NA()</f>
        <v>#N/A</v>
      </c>
      <c r="AD18" s="68" t="e">
        <f>NA()</f>
        <v>#N/A</v>
      </c>
      <c r="AE18" s="68" t="e">
        <f>NA()</f>
        <v>#N/A</v>
      </c>
      <c r="AF18" s="68" t="e">
        <f>NA()</f>
        <v>#N/A</v>
      </c>
      <c r="AG18" s="68" t="e">
        <f>NA()</f>
        <v>#N/A</v>
      </c>
      <c r="AH18" s="68" t="e">
        <f>NA()</f>
        <v>#N/A</v>
      </c>
      <c r="AI18" s="68" t="e">
        <f>NA()</f>
        <v>#N/A</v>
      </c>
      <c r="AJ18" s="68">
        <v>1</v>
      </c>
      <c r="AK18" s="68" t="e">
        <f>NA()</f>
        <v>#N/A</v>
      </c>
      <c r="AL18" s="68" t="e">
        <f>NA()</f>
        <v>#N/A</v>
      </c>
      <c r="AM18" s="68" t="e">
        <f>NA()</f>
        <v>#N/A</v>
      </c>
      <c r="AN18" s="68" t="e">
        <f>NA()</f>
        <v>#N/A</v>
      </c>
      <c r="AO18" s="68" t="e">
        <f>NA()</f>
        <v>#N/A</v>
      </c>
      <c r="AP18" s="68" t="e">
        <f>NA()</f>
        <v>#N/A</v>
      </c>
      <c r="AQ18" s="68" t="e">
        <f>NA()</f>
        <v>#N/A</v>
      </c>
      <c r="AR18" s="68" t="e">
        <f>NA()</f>
        <v>#N/A</v>
      </c>
      <c r="AS18" s="68" t="e">
        <f>NA()</f>
        <v>#N/A</v>
      </c>
      <c r="AT18" s="68" t="e">
        <f>NA()</f>
        <v>#N/A</v>
      </c>
      <c r="AU18" s="68" t="e">
        <f>NA()</f>
        <v>#N/A</v>
      </c>
      <c r="AV18" s="68" t="e">
        <f>NA()</f>
        <v>#N/A</v>
      </c>
      <c r="AW18" s="68" t="e">
        <f>NA()</f>
        <v>#N/A</v>
      </c>
      <c r="AX18" s="68" t="e">
        <f>NA()</f>
        <v>#N/A</v>
      </c>
      <c r="AY18" s="68" t="e">
        <f>NA()</f>
        <v>#N/A</v>
      </c>
      <c r="AZ18" s="68" t="e">
        <f>NA()</f>
        <v>#N/A</v>
      </c>
      <c r="BA18" s="68" t="e">
        <f>NA()</f>
        <v>#N/A</v>
      </c>
      <c r="BB18" s="68" t="e">
        <f>NA()</f>
        <v>#N/A</v>
      </c>
      <c r="BC18" s="68" t="e">
        <f>NA()</f>
        <v>#N/A</v>
      </c>
      <c r="BD18" s="68" t="e">
        <f>NA()</f>
        <v>#N/A</v>
      </c>
      <c r="BE18" s="68" t="e">
        <f>NA()</f>
        <v>#N/A</v>
      </c>
      <c r="BF18" s="68" t="e">
        <f>NA()</f>
        <v>#N/A</v>
      </c>
      <c r="BG18" s="68" t="e">
        <f>NA()</f>
        <v>#N/A</v>
      </c>
      <c r="BH18" s="68" t="e">
        <f>NA()</f>
        <v>#N/A</v>
      </c>
      <c r="BI18" s="68" t="e">
        <f>NA()</f>
        <v>#N/A</v>
      </c>
      <c r="BJ18" s="68" t="e">
        <f>NA()</f>
        <v>#N/A</v>
      </c>
      <c r="BK18" s="68" t="e">
        <f>NA()</f>
        <v>#N/A</v>
      </c>
      <c r="BL18" s="68" t="e">
        <f>NA()</f>
        <v>#N/A</v>
      </c>
      <c r="BM18" s="68" t="e">
        <f>NA()</f>
        <v>#N/A</v>
      </c>
      <c r="BN18" s="67" t="str">
        <f t="shared" si="5"/>
        <v>Phobos</v>
      </c>
      <c r="BO18" s="68"/>
      <c r="BP18" s="68"/>
      <c r="BQ18" s="68"/>
      <c r="BR18" s="68"/>
      <c r="BS18" s="68"/>
      <c r="BT18" s="68"/>
      <c r="BU18" s="68"/>
      <c r="BV18" s="68"/>
      <c r="BW18" s="68"/>
      <c r="BX18" s="68">
        <v>1</v>
      </c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6"/>
    </row>
    <row r="19" spans="1:106" ht="12" customHeight="1" x14ac:dyDescent="0.15">
      <c r="A19" s="4"/>
      <c r="B19" s="98"/>
      <c r="C19" s="101"/>
      <c r="D19" s="104"/>
      <c r="E19" s="101"/>
      <c r="F19" s="105"/>
      <c r="G19" s="107"/>
      <c r="H19" s="101"/>
      <c r="I19" s="101"/>
      <c r="J19" s="70"/>
      <c r="K19" s="87"/>
      <c r="L19" s="88"/>
      <c r="M19" s="88"/>
      <c r="N19" s="89"/>
      <c r="O19" s="16" t="s">
        <v>47</v>
      </c>
      <c r="P19" s="17">
        <f>IF(J15="","",J15+SUM(P15:P18))</f>
        <v>27</v>
      </c>
      <c r="Q19" s="17">
        <f>IF(B15="", "", SUM(Q15:Q18))</f>
        <v>160</v>
      </c>
      <c r="R19" s="18" t="s">
        <v>41</v>
      </c>
      <c r="S19" s="19" t="str">
        <f>IF($B15="","",IF(Q19 &gt;= S17, "Y", "N"))</f>
        <v>Y</v>
      </c>
      <c r="T19" s="46"/>
      <c r="U19" s="5"/>
      <c r="V19" s="66"/>
      <c r="W19" s="66"/>
      <c r="X19" s="66"/>
      <c r="Y19" s="84"/>
      <c r="Z19" s="64" t="s">
        <v>31</v>
      </c>
      <c r="AA19" s="68" t="e">
        <f>NA()</f>
        <v>#N/A</v>
      </c>
      <c r="AB19" s="68" t="e">
        <f>NA()</f>
        <v>#N/A</v>
      </c>
      <c r="AC19" s="68" t="e">
        <f>NA()</f>
        <v>#N/A</v>
      </c>
      <c r="AD19" s="68" t="e">
        <f>NA()</f>
        <v>#N/A</v>
      </c>
      <c r="AE19" s="68" t="e">
        <f>NA()</f>
        <v>#N/A</v>
      </c>
      <c r="AF19" s="68" t="e">
        <f>NA()</f>
        <v>#N/A</v>
      </c>
      <c r="AG19" s="68" t="e">
        <f>NA()</f>
        <v>#N/A</v>
      </c>
      <c r="AH19" s="68" t="e">
        <f>NA()</f>
        <v>#N/A</v>
      </c>
      <c r="AI19" s="68" t="e">
        <f>NA()</f>
        <v>#N/A</v>
      </c>
      <c r="AJ19" s="68" t="e">
        <f>NA()</f>
        <v>#N/A</v>
      </c>
      <c r="AK19" s="68" t="e">
        <f>NA()</f>
        <v>#N/A</v>
      </c>
      <c r="AL19" s="68" t="e">
        <f>NA()</f>
        <v>#N/A</v>
      </c>
      <c r="AM19" s="68" t="e">
        <f>NA()</f>
        <v>#N/A</v>
      </c>
      <c r="AN19" s="68" t="e">
        <f>NA()</f>
        <v>#N/A</v>
      </c>
      <c r="AO19" s="68" t="e">
        <f>NA()</f>
        <v>#N/A</v>
      </c>
      <c r="AP19" s="68">
        <v>2</v>
      </c>
      <c r="AQ19" s="68">
        <v>4</v>
      </c>
      <c r="AR19" s="68" t="e">
        <f>NA()</f>
        <v>#N/A</v>
      </c>
      <c r="AS19" s="68" t="e">
        <f>NA()</f>
        <v>#N/A</v>
      </c>
      <c r="AT19" s="68" t="e">
        <f>NA()</f>
        <v>#N/A</v>
      </c>
      <c r="AU19" s="68" t="e">
        <f>NA()</f>
        <v>#N/A</v>
      </c>
      <c r="AV19" s="68" t="e">
        <f>NA()</f>
        <v>#N/A</v>
      </c>
      <c r="AW19" s="68" t="e">
        <f>NA()</f>
        <v>#N/A</v>
      </c>
      <c r="AX19" s="68" t="e">
        <f>NA()</f>
        <v>#N/A</v>
      </c>
      <c r="AY19" s="68" t="e">
        <f>NA()</f>
        <v>#N/A</v>
      </c>
      <c r="AZ19" s="68" t="e">
        <f>NA()</f>
        <v>#N/A</v>
      </c>
      <c r="BA19" s="68" t="e">
        <f>NA()</f>
        <v>#N/A</v>
      </c>
      <c r="BB19" s="68" t="e">
        <f>NA()</f>
        <v>#N/A</v>
      </c>
      <c r="BC19" s="68" t="e">
        <f>NA()</f>
        <v>#N/A</v>
      </c>
      <c r="BD19" s="68" t="e">
        <f>NA()</f>
        <v>#N/A</v>
      </c>
      <c r="BE19" s="68" t="e">
        <f>NA()</f>
        <v>#N/A</v>
      </c>
      <c r="BF19" s="68" t="e">
        <f>NA()</f>
        <v>#N/A</v>
      </c>
      <c r="BG19" s="68" t="e">
        <f>NA()</f>
        <v>#N/A</v>
      </c>
      <c r="BH19" s="68" t="e">
        <f>NA()</f>
        <v>#N/A</v>
      </c>
      <c r="BI19" s="68" t="e">
        <f>NA()</f>
        <v>#N/A</v>
      </c>
      <c r="BJ19" s="68" t="e">
        <f>NA()</f>
        <v>#N/A</v>
      </c>
      <c r="BK19" s="68" t="e">
        <f>NA()</f>
        <v>#N/A</v>
      </c>
      <c r="BL19" s="68" t="e">
        <f>NA()</f>
        <v>#N/A</v>
      </c>
      <c r="BM19" s="68" t="e">
        <f>NA()</f>
        <v>#N/A</v>
      </c>
      <c r="BN19" s="67" t="str">
        <f t="shared" si="5"/>
        <v>Mercury Fly-by</v>
      </c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>
        <v>1</v>
      </c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6"/>
    </row>
    <row r="20" spans="1:106" ht="12" customHeight="1" x14ac:dyDescent="0.15">
      <c r="A20" s="4"/>
      <c r="B20" s="96" t="s">
        <v>10</v>
      </c>
      <c r="C20" s="100" t="str">
        <f t="shared" ref="C20" si="10">IF(B20="", "", "to")</f>
        <v>to</v>
      </c>
      <c r="D20" s="102" t="s">
        <v>12</v>
      </c>
      <c r="E20" s="99" cm="1">
        <f t="array" ref="E20">IF(B20="", "", _xlfn.XLOOKUP(B20, Origins, _xlfn.XLOOKUP(D20, Destinations, Maneuver_Years, ""), ""))</f>
        <v>0</v>
      </c>
      <c r="F20" s="105">
        <v>1</v>
      </c>
      <c r="G20" s="106">
        <f>IF(B20="","",ROUNDUP(E20*F20,0))</f>
        <v>0</v>
      </c>
      <c r="H20" s="100" cm="1">
        <f t="array" ref="H20">IF(B20="", "", _xlfn.XLOOKUP(B20, Origins, _xlfn.XLOOKUP(D20, Destinations, Maneuver_Difficulties,"")))</f>
        <v>3</v>
      </c>
      <c r="I20" s="100">
        <f t="shared" ref="I20" si="11">IF(AND(F20&lt;1, F20&gt;0), ROUNDUP(H20/F20, 0), H20)</f>
        <v>3</v>
      </c>
      <c r="J20" s="69">
        <v>27</v>
      </c>
      <c r="K20" s="13">
        <v>1</v>
      </c>
      <c r="L20" s="14" t="s">
        <v>6</v>
      </c>
      <c r="M20" s="13">
        <f>_xlfn.XLOOKUP(L20, $V$5:$V$10, $W$5:$W$10, "", 0)</f>
        <v>9</v>
      </c>
      <c r="N20" s="13">
        <f>IF(L20="Ion Thruster", 5 * G20, _xlfn.XLOOKUP(L20, $V$5:$V$10, $X$5:$X$10, "", 0))</f>
        <v>80</v>
      </c>
      <c r="O20" s="15">
        <v>2</v>
      </c>
      <c r="P20" s="13">
        <f t="shared" ref="P20:P23" si="12">IF(M20="", "", M20*O20)</f>
        <v>18</v>
      </c>
      <c r="Q20" s="13">
        <f t="shared" ref="Q20:Q23" si="13">IF(N20="", "", N20*O20)</f>
        <v>160</v>
      </c>
      <c r="R20" s="71"/>
      <c r="S20" s="72"/>
      <c r="T20" s="43"/>
      <c r="U20" s="5"/>
      <c r="V20" s="66"/>
      <c r="W20" s="66"/>
      <c r="X20" s="66"/>
      <c r="Y20" s="84"/>
      <c r="Z20" s="64" t="s">
        <v>37</v>
      </c>
      <c r="AA20" s="68" t="e">
        <f>NA()</f>
        <v>#N/A</v>
      </c>
      <c r="AB20" s="68" t="e">
        <f>NA()</f>
        <v>#N/A</v>
      </c>
      <c r="AC20" s="68" t="e">
        <f>NA()</f>
        <v>#N/A</v>
      </c>
      <c r="AD20" s="68" t="e">
        <f>NA()</f>
        <v>#N/A</v>
      </c>
      <c r="AE20" s="68" t="e">
        <f>NA()</f>
        <v>#N/A</v>
      </c>
      <c r="AF20" s="68" t="e">
        <f>NA()</f>
        <v>#N/A</v>
      </c>
      <c r="AG20" s="68" t="e">
        <f>NA()</f>
        <v>#N/A</v>
      </c>
      <c r="AH20" s="68">
        <v>7</v>
      </c>
      <c r="AI20" s="68" t="e">
        <f>NA()</f>
        <v>#N/A</v>
      </c>
      <c r="AJ20" s="68" t="e">
        <f>NA()</f>
        <v>#N/A</v>
      </c>
      <c r="AK20" s="68" t="e">
        <f>NA()</f>
        <v>#N/A</v>
      </c>
      <c r="AL20" s="68" t="e">
        <f>NA()</f>
        <v>#N/A</v>
      </c>
      <c r="AM20" s="68" t="e">
        <f>NA()</f>
        <v>#N/A</v>
      </c>
      <c r="AN20" s="68" t="e">
        <f>NA()</f>
        <v>#N/A</v>
      </c>
      <c r="AO20" s="68" t="e">
        <f>NA()</f>
        <v>#N/A</v>
      </c>
      <c r="AP20" s="68" t="e">
        <f>NA()</f>
        <v>#N/A</v>
      </c>
      <c r="AQ20" s="68">
        <v>2</v>
      </c>
      <c r="AR20" s="68" t="e">
        <f>NA()</f>
        <v>#N/A</v>
      </c>
      <c r="AS20" s="68" t="e">
        <f>NA()</f>
        <v>#N/A</v>
      </c>
      <c r="AT20" s="68" t="e">
        <f>NA()</f>
        <v>#N/A</v>
      </c>
      <c r="AU20" s="68" t="e">
        <f>NA()</f>
        <v>#N/A</v>
      </c>
      <c r="AV20" s="68" t="e">
        <f>NA()</f>
        <v>#N/A</v>
      </c>
      <c r="AW20" s="68" t="e">
        <f>NA()</f>
        <v>#N/A</v>
      </c>
      <c r="AX20" s="68" t="e">
        <f>NA()</f>
        <v>#N/A</v>
      </c>
      <c r="AY20" s="68" t="e">
        <f>NA()</f>
        <v>#N/A</v>
      </c>
      <c r="AZ20" s="68" t="e">
        <f>NA()</f>
        <v>#N/A</v>
      </c>
      <c r="BA20" s="68" t="e">
        <f>NA()</f>
        <v>#N/A</v>
      </c>
      <c r="BB20" s="68" t="e">
        <f>NA()</f>
        <v>#N/A</v>
      </c>
      <c r="BC20" s="68" t="e">
        <f>NA()</f>
        <v>#N/A</v>
      </c>
      <c r="BD20" s="68" t="e">
        <f>NA()</f>
        <v>#N/A</v>
      </c>
      <c r="BE20" s="68" t="e">
        <f>NA()</f>
        <v>#N/A</v>
      </c>
      <c r="BF20" s="68" t="e">
        <f>NA()</f>
        <v>#N/A</v>
      </c>
      <c r="BG20" s="68" t="e">
        <f>NA()</f>
        <v>#N/A</v>
      </c>
      <c r="BH20" s="68" t="e">
        <f>NA()</f>
        <v>#N/A</v>
      </c>
      <c r="BI20" s="68" t="e">
        <f>NA()</f>
        <v>#N/A</v>
      </c>
      <c r="BJ20" s="68" t="e">
        <f>NA()</f>
        <v>#N/A</v>
      </c>
      <c r="BK20" s="68" t="e">
        <f>NA()</f>
        <v>#N/A</v>
      </c>
      <c r="BL20" s="68" t="e">
        <f>NA()</f>
        <v>#N/A</v>
      </c>
      <c r="BM20" s="68" t="e">
        <f>NA()</f>
        <v>#N/A</v>
      </c>
      <c r="BN20" s="67" t="str">
        <f t="shared" si="5"/>
        <v>Mercury Orbit</v>
      </c>
      <c r="BO20" s="68"/>
      <c r="BP20" s="68"/>
      <c r="BQ20" s="68"/>
      <c r="BR20" s="68"/>
      <c r="BS20" s="68"/>
      <c r="BT20" s="68"/>
      <c r="BU20" s="68"/>
      <c r="BV20" s="68">
        <v>1</v>
      </c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6"/>
    </row>
    <row r="21" spans="1:106" ht="12" customHeight="1" x14ac:dyDescent="0.15">
      <c r="A21" s="4"/>
      <c r="B21" s="97"/>
      <c r="C21" s="100"/>
      <c r="D21" s="103"/>
      <c r="E21" s="100"/>
      <c r="F21" s="105"/>
      <c r="G21" s="106"/>
      <c r="H21" s="100"/>
      <c r="I21" s="100"/>
      <c r="J21" s="69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73"/>
      <c r="S21" s="74"/>
      <c r="T21" s="44"/>
      <c r="U21" s="5"/>
      <c r="V21" s="66"/>
      <c r="W21" s="66"/>
      <c r="X21" s="66"/>
      <c r="Y21" s="84"/>
      <c r="Z21" s="64" t="s">
        <v>38</v>
      </c>
      <c r="AA21" s="68" t="e">
        <f>NA()</f>
        <v>#N/A</v>
      </c>
      <c r="AB21" s="68" t="e">
        <f>NA()</f>
        <v>#N/A</v>
      </c>
      <c r="AC21" s="68" t="e">
        <f>NA()</f>
        <v>#N/A</v>
      </c>
      <c r="AD21" s="68" t="e">
        <f>NA()</f>
        <v>#N/A</v>
      </c>
      <c r="AE21" s="68" t="e">
        <f>NA()</f>
        <v>#N/A</v>
      </c>
      <c r="AF21" s="68" t="e">
        <f>NA()</f>
        <v>#N/A</v>
      </c>
      <c r="AG21" s="68" t="e">
        <f>NA()</f>
        <v>#N/A</v>
      </c>
      <c r="AH21" s="68" t="e">
        <f>NA()</f>
        <v>#N/A</v>
      </c>
      <c r="AI21" s="68" t="e">
        <f>NA()</f>
        <v>#N/A</v>
      </c>
      <c r="AJ21" s="68" t="e">
        <f>NA()</f>
        <v>#N/A</v>
      </c>
      <c r="AK21" s="68" t="e">
        <f>NA()</f>
        <v>#N/A</v>
      </c>
      <c r="AL21" s="68" t="e">
        <f>NA()</f>
        <v>#N/A</v>
      </c>
      <c r="AM21" s="68" t="e">
        <f>NA()</f>
        <v>#N/A</v>
      </c>
      <c r="AN21" s="68" t="e">
        <f>NA()</f>
        <v>#N/A</v>
      </c>
      <c r="AO21" s="68" t="e">
        <f>NA()</f>
        <v>#N/A</v>
      </c>
      <c r="AP21" s="68">
        <v>2</v>
      </c>
      <c r="AQ21" s="68" t="e">
        <f>NA()</f>
        <v>#N/A</v>
      </c>
      <c r="AR21" s="68" t="e">
        <f>NA()</f>
        <v>#N/A</v>
      </c>
      <c r="AS21" s="68" t="e">
        <f>NA()</f>
        <v>#N/A</v>
      </c>
      <c r="AT21" s="68" t="e">
        <f>NA()</f>
        <v>#N/A</v>
      </c>
      <c r="AU21" s="68" t="e">
        <f>NA()</f>
        <v>#N/A</v>
      </c>
      <c r="AV21" s="68" t="e">
        <f>NA()</f>
        <v>#N/A</v>
      </c>
      <c r="AW21" s="68" t="e">
        <f>NA()</f>
        <v>#N/A</v>
      </c>
      <c r="AX21" s="68" t="e">
        <f>NA()</f>
        <v>#N/A</v>
      </c>
      <c r="AY21" s="68" t="e">
        <f>NA()</f>
        <v>#N/A</v>
      </c>
      <c r="AZ21" s="68" t="e">
        <f>NA()</f>
        <v>#N/A</v>
      </c>
      <c r="BA21" s="68" t="e">
        <f>NA()</f>
        <v>#N/A</v>
      </c>
      <c r="BB21" s="68" t="e">
        <f>NA()</f>
        <v>#N/A</v>
      </c>
      <c r="BC21" s="68" t="e">
        <f>NA()</f>
        <v>#N/A</v>
      </c>
      <c r="BD21" s="68" t="e">
        <f>NA()</f>
        <v>#N/A</v>
      </c>
      <c r="BE21" s="68" t="e">
        <f>NA()</f>
        <v>#N/A</v>
      </c>
      <c r="BF21" s="68" t="e">
        <f>NA()</f>
        <v>#N/A</v>
      </c>
      <c r="BG21" s="68" t="e">
        <f>NA()</f>
        <v>#N/A</v>
      </c>
      <c r="BH21" s="68" t="e">
        <f>NA()</f>
        <v>#N/A</v>
      </c>
      <c r="BI21" s="68" t="e">
        <f>NA()</f>
        <v>#N/A</v>
      </c>
      <c r="BJ21" s="68" t="e">
        <f>NA()</f>
        <v>#N/A</v>
      </c>
      <c r="BK21" s="68" t="e">
        <f>NA()</f>
        <v>#N/A</v>
      </c>
      <c r="BL21" s="68" t="e">
        <f>NA()</f>
        <v>#N/A</v>
      </c>
      <c r="BM21" s="68" t="e">
        <f>NA()</f>
        <v>#N/A</v>
      </c>
      <c r="BN21" s="67" t="str">
        <f t="shared" si="5"/>
        <v>Mercury</v>
      </c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6"/>
    </row>
    <row r="22" spans="1:106" ht="12" customHeight="1" x14ac:dyDescent="0.15">
      <c r="A22" s="4"/>
      <c r="B22" s="97"/>
      <c r="C22" s="100"/>
      <c r="D22" s="103"/>
      <c r="E22" s="100"/>
      <c r="F22" s="105"/>
      <c r="G22" s="106"/>
      <c r="H22" s="100"/>
      <c r="I22" s="100"/>
      <c r="J22" s="69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79" t="s">
        <v>48</v>
      </c>
      <c r="S22" s="81">
        <f>IF(B20="", "", I20*P24)</f>
        <v>135</v>
      </c>
      <c r="T22" s="45"/>
      <c r="U22" s="5"/>
      <c r="V22" s="66"/>
      <c r="W22" s="66"/>
      <c r="X22" s="66"/>
      <c r="Y22" s="84"/>
      <c r="Z22" s="64" t="s">
        <v>32</v>
      </c>
      <c r="AA22" s="68" t="e">
        <f>NA()</f>
        <v>#N/A</v>
      </c>
      <c r="AB22" s="68" t="e">
        <f>NA()</f>
        <v>#N/A</v>
      </c>
      <c r="AC22" s="68" t="e">
        <f>NA()</f>
        <v>#N/A</v>
      </c>
      <c r="AD22" s="68" t="e">
        <f>NA()</f>
        <v>#N/A</v>
      </c>
      <c r="AE22" s="68" t="e">
        <f>NA()</f>
        <v>#N/A</v>
      </c>
      <c r="AF22" s="68" t="e">
        <f>NA()</f>
        <v>#N/A</v>
      </c>
      <c r="AG22" s="68" t="e">
        <f>NA()</f>
        <v>#N/A</v>
      </c>
      <c r="AH22" s="68">
        <v>3</v>
      </c>
      <c r="AI22" s="68">
        <v>9</v>
      </c>
      <c r="AJ22" s="68" t="e">
        <f>NA()</f>
        <v>#N/A</v>
      </c>
      <c r="AK22" s="68" t="e">
        <f>NA()</f>
        <v>#N/A</v>
      </c>
      <c r="AL22" s="68" t="e">
        <f>NA()</f>
        <v>#N/A</v>
      </c>
      <c r="AM22" s="68" t="e">
        <f>NA()</f>
        <v>#N/A</v>
      </c>
      <c r="AN22" s="68" t="e">
        <f>NA()</f>
        <v>#N/A</v>
      </c>
      <c r="AO22" s="68" t="e">
        <f>NA()</f>
        <v>#N/A</v>
      </c>
      <c r="AP22" s="68" t="e">
        <f>NA()</f>
        <v>#N/A</v>
      </c>
      <c r="AQ22" s="68" t="e">
        <f>NA()</f>
        <v>#N/A</v>
      </c>
      <c r="AR22" s="68" t="e">
        <f>NA()</f>
        <v>#N/A</v>
      </c>
      <c r="AS22" s="68" t="e">
        <f>NA()</f>
        <v>#N/A</v>
      </c>
      <c r="AT22" s="68" t="e">
        <f>NA()</f>
        <v>#N/A</v>
      </c>
      <c r="AU22" s="68">
        <v>0</v>
      </c>
      <c r="AV22" s="68" t="e">
        <f>NA()</f>
        <v>#N/A</v>
      </c>
      <c r="AW22" s="68" t="e">
        <f>NA()</f>
        <v>#N/A</v>
      </c>
      <c r="AX22" s="68" t="e">
        <f>NA()</f>
        <v>#N/A</v>
      </c>
      <c r="AY22" s="68" t="e">
        <f>NA()</f>
        <v>#N/A</v>
      </c>
      <c r="AZ22" s="68" t="e">
        <f>NA()</f>
        <v>#N/A</v>
      </c>
      <c r="BA22" s="68" t="e">
        <f>NA()</f>
        <v>#N/A</v>
      </c>
      <c r="BB22" s="68" t="e">
        <f>NA()</f>
        <v>#N/A</v>
      </c>
      <c r="BC22" s="68" t="e">
        <f>NA()</f>
        <v>#N/A</v>
      </c>
      <c r="BD22" s="68" t="e">
        <f>NA()</f>
        <v>#N/A</v>
      </c>
      <c r="BE22" s="68" t="e">
        <f>NA()</f>
        <v>#N/A</v>
      </c>
      <c r="BF22" s="68" t="e">
        <f>NA()</f>
        <v>#N/A</v>
      </c>
      <c r="BG22" s="68" t="e">
        <f>NA()</f>
        <v>#N/A</v>
      </c>
      <c r="BH22" s="68" t="e">
        <f>NA()</f>
        <v>#N/A</v>
      </c>
      <c r="BI22" s="68" t="e">
        <f>NA()</f>
        <v>#N/A</v>
      </c>
      <c r="BJ22" s="68" t="e">
        <f>NA()</f>
        <v>#N/A</v>
      </c>
      <c r="BK22" s="68" t="e">
        <f>NA()</f>
        <v>#N/A</v>
      </c>
      <c r="BL22" s="68" t="e">
        <f>NA()</f>
        <v>#N/A</v>
      </c>
      <c r="BM22" s="68" t="e">
        <f>NA()</f>
        <v>#N/A</v>
      </c>
      <c r="BN22" s="67" t="str">
        <f t="shared" si="5"/>
        <v>Venus Orbit</v>
      </c>
      <c r="BO22" s="68"/>
      <c r="BP22" s="68"/>
      <c r="BQ22" s="68"/>
      <c r="BR22" s="68"/>
      <c r="BS22" s="68"/>
      <c r="BT22" s="68"/>
      <c r="BU22" s="68"/>
      <c r="BV22" s="68">
        <v>1</v>
      </c>
      <c r="BW22" s="68">
        <v>1</v>
      </c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6"/>
    </row>
    <row r="23" spans="1:106" ht="12" customHeight="1" x14ac:dyDescent="0.15">
      <c r="A23" s="4"/>
      <c r="B23" s="97"/>
      <c r="C23" s="100"/>
      <c r="D23" s="103"/>
      <c r="E23" s="100"/>
      <c r="F23" s="105"/>
      <c r="G23" s="106"/>
      <c r="H23" s="100"/>
      <c r="I23" s="100"/>
      <c r="J23" s="69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80"/>
      <c r="S23" s="82"/>
      <c r="T23" s="44"/>
      <c r="U23" s="5"/>
      <c r="V23" s="66"/>
      <c r="W23" s="66"/>
      <c r="X23" s="66"/>
      <c r="Y23" s="84"/>
      <c r="Z23" s="64" t="s">
        <v>33</v>
      </c>
      <c r="AA23" s="68" t="e">
        <f>NA()</f>
        <v>#N/A</v>
      </c>
      <c r="AB23" s="68" t="e">
        <f>NA()</f>
        <v>#N/A</v>
      </c>
      <c r="AC23" s="68" t="e">
        <f>NA()</f>
        <v>#N/A</v>
      </c>
      <c r="AD23" s="68" t="e">
        <f>NA()</f>
        <v>#N/A</v>
      </c>
      <c r="AE23" s="68" t="e">
        <f>NA()</f>
        <v>#N/A</v>
      </c>
      <c r="AF23" s="68" t="e">
        <f>NA()</f>
        <v>#N/A</v>
      </c>
      <c r="AG23" s="68" t="e">
        <f>NA()</f>
        <v>#N/A</v>
      </c>
      <c r="AH23" s="68" t="e">
        <f>NA()</f>
        <v>#N/A</v>
      </c>
      <c r="AI23" s="68" t="e">
        <f>NA()</f>
        <v>#N/A</v>
      </c>
      <c r="AJ23" s="68" t="e">
        <f>NA()</f>
        <v>#N/A</v>
      </c>
      <c r="AK23" s="68" t="e">
        <f>NA()</f>
        <v>#N/A</v>
      </c>
      <c r="AL23" s="68" t="e">
        <f>NA()</f>
        <v>#N/A</v>
      </c>
      <c r="AM23" s="68" t="e">
        <f>NA()</f>
        <v>#N/A</v>
      </c>
      <c r="AN23" s="68" t="e">
        <f>NA()</f>
        <v>#N/A</v>
      </c>
      <c r="AO23" s="68" t="e">
        <f>NA()</f>
        <v>#N/A</v>
      </c>
      <c r="AP23" s="68" t="e">
        <f>NA()</f>
        <v>#N/A</v>
      </c>
      <c r="AQ23" s="68" t="e">
        <f>NA()</f>
        <v>#N/A</v>
      </c>
      <c r="AR23" s="68">
        <v>1</v>
      </c>
      <c r="AS23" s="68">
        <v>0</v>
      </c>
      <c r="AT23" s="68" t="e">
        <f>NA()</f>
        <v>#N/A</v>
      </c>
      <c r="AU23" s="68">
        <v>1</v>
      </c>
      <c r="AV23" s="68" t="e">
        <f>NA()</f>
        <v>#N/A</v>
      </c>
      <c r="AW23" s="68">
        <v>1</v>
      </c>
      <c r="AX23" s="68" t="e">
        <f>NA()</f>
        <v>#N/A</v>
      </c>
      <c r="AY23" s="68" t="e">
        <f>NA()</f>
        <v>#N/A</v>
      </c>
      <c r="AZ23" s="68" t="e">
        <f>NA()</f>
        <v>#N/A</v>
      </c>
      <c r="BA23" s="68" t="e">
        <f>NA()</f>
        <v>#N/A</v>
      </c>
      <c r="BB23" s="68" t="e">
        <f>NA()</f>
        <v>#N/A</v>
      </c>
      <c r="BC23" s="68" t="e">
        <f>NA()</f>
        <v>#N/A</v>
      </c>
      <c r="BD23" s="68" t="e">
        <f>NA()</f>
        <v>#N/A</v>
      </c>
      <c r="BE23" s="68" t="e">
        <f>NA()</f>
        <v>#N/A</v>
      </c>
      <c r="BF23" s="68" t="e">
        <f>NA()</f>
        <v>#N/A</v>
      </c>
      <c r="BG23" s="68" t="e">
        <f>NA()</f>
        <v>#N/A</v>
      </c>
      <c r="BH23" s="68" t="e">
        <f>NA()</f>
        <v>#N/A</v>
      </c>
      <c r="BI23" s="68" t="e">
        <f>NA()</f>
        <v>#N/A</v>
      </c>
      <c r="BJ23" s="68" t="e">
        <f>NA()</f>
        <v>#N/A</v>
      </c>
      <c r="BK23" s="68" t="e">
        <f>NA()</f>
        <v>#N/A</v>
      </c>
      <c r="BL23" s="68" t="e">
        <f>NA()</f>
        <v>#N/A</v>
      </c>
      <c r="BM23" s="68" t="e">
        <f>NA()</f>
        <v>#N/A</v>
      </c>
      <c r="BN23" s="67" t="str">
        <f t="shared" si="5"/>
        <v>Venus Fly-by</v>
      </c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>
        <v>1</v>
      </c>
      <c r="CG23" s="68"/>
      <c r="CH23" s="68"/>
      <c r="CI23" s="68"/>
      <c r="CJ23" s="68"/>
      <c r="CK23" s="68">
        <v>1</v>
      </c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6"/>
    </row>
    <row r="24" spans="1:106" ht="12" customHeight="1" x14ac:dyDescent="0.15">
      <c r="A24" s="4"/>
      <c r="B24" s="98"/>
      <c r="C24" s="101"/>
      <c r="D24" s="104"/>
      <c r="E24" s="101"/>
      <c r="F24" s="105"/>
      <c r="G24" s="107"/>
      <c r="H24" s="101"/>
      <c r="I24" s="101"/>
      <c r="J24" s="70"/>
      <c r="K24" s="87"/>
      <c r="L24" s="88"/>
      <c r="M24" s="88"/>
      <c r="N24" s="89"/>
      <c r="O24" s="16" t="s">
        <v>47</v>
      </c>
      <c r="P24" s="17">
        <f t="shared" ref="P24" si="14">IF(J20="","",J20+SUM(P20:P23))</f>
        <v>45</v>
      </c>
      <c r="Q24" s="17">
        <f>IF(B20="", "", SUM(Q20:Q23))</f>
        <v>160</v>
      </c>
      <c r="R24" s="18" t="s">
        <v>41</v>
      </c>
      <c r="S24" s="19" t="str">
        <f t="shared" ref="S24" si="15">IF($B20="","",IF(Q24 &gt;= S22, "Y", "N"))</f>
        <v>Y</v>
      </c>
      <c r="T24" s="46"/>
      <c r="U24" s="5"/>
      <c r="V24" s="66"/>
      <c r="W24" s="66"/>
      <c r="X24" s="66"/>
      <c r="Y24" s="84"/>
      <c r="Z24" s="64" t="s">
        <v>39</v>
      </c>
      <c r="AA24" s="68" t="e">
        <f>NA()</f>
        <v>#N/A</v>
      </c>
      <c r="AB24" s="68" t="e">
        <f>NA()</f>
        <v>#N/A</v>
      </c>
      <c r="AC24" s="68" t="e">
        <f>NA()</f>
        <v>#N/A</v>
      </c>
      <c r="AD24" s="68" t="e">
        <f>NA()</f>
        <v>#N/A</v>
      </c>
      <c r="AE24" s="68" t="e">
        <f>NA()</f>
        <v>#N/A</v>
      </c>
      <c r="AF24" s="68" t="e">
        <f>NA()</f>
        <v>#N/A</v>
      </c>
      <c r="AG24" s="68" t="e">
        <f>NA()</f>
        <v>#N/A</v>
      </c>
      <c r="AH24" s="68" t="e">
        <f>NA()</f>
        <v>#N/A</v>
      </c>
      <c r="AI24" s="68" t="e">
        <f>NA()</f>
        <v>#N/A</v>
      </c>
      <c r="AJ24" s="68" t="e">
        <f>NA()</f>
        <v>#N/A</v>
      </c>
      <c r="AK24" s="68" t="e">
        <f>NA()</f>
        <v>#N/A</v>
      </c>
      <c r="AL24" s="68" t="e">
        <f>NA()</f>
        <v>#N/A</v>
      </c>
      <c r="AM24" s="68" t="e">
        <f>NA()</f>
        <v>#N/A</v>
      </c>
      <c r="AN24" s="68" t="e">
        <f>NA()</f>
        <v>#N/A</v>
      </c>
      <c r="AO24" s="68" t="e">
        <f>NA()</f>
        <v>#N/A</v>
      </c>
      <c r="AP24" s="68" t="e">
        <f>NA()</f>
        <v>#N/A</v>
      </c>
      <c r="AQ24" s="68" t="e">
        <f>NA()</f>
        <v>#N/A</v>
      </c>
      <c r="AR24" s="68">
        <v>6</v>
      </c>
      <c r="AS24" s="68" t="e">
        <f>NA()</f>
        <v>#N/A</v>
      </c>
      <c r="AT24" s="68" t="e">
        <f>NA()</f>
        <v>#N/A</v>
      </c>
      <c r="AU24" s="68" t="e">
        <f>NA()</f>
        <v>#N/A</v>
      </c>
      <c r="AV24" s="68" t="e">
        <f>NA()</f>
        <v>#N/A</v>
      </c>
      <c r="AW24" s="68" t="e">
        <f>NA()</f>
        <v>#N/A</v>
      </c>
      <c r="AX24" s="68" t="e">
        <f>NA()</f>
        <v>#N/A</v>
      </c>
      <c r="AY24" s="68" t="e">
        <f>NA()</f>
        <v>#N/A</v>
      </c>
      <c r="AZ24" s="68" t="e">
        <f>NA()</f>
        <v>#N/A</v>
      </c>
      <c r="BA24" s="68" t="e">
        <f>NA()</f>
        <v>#N/A</v>
      </c>
      <c r="BB24" s="68" t="e">
        <f>NA()</f>
        <v>#N/A</v>
      </c>
      <c r="BC24" s="68" t="e">
        <f>NA()</f>
        <v>#N/A</v>
      </c>
      <c r="BD24" s="68" t="e">
        <f>NA()</f>
        <v>#N/A</v>
      </c>
      <c r="BE24" s="68" t="e">
        <f>NA()</f>
        <v>#N/A</v>
      </c>
      <c r="BF24" s="68" t="e">
        <f>NA()</f>
        <v>#N/A</v>
      </c>
      <c r="BG24" s="68" t="e">
        <f>NA()</f>
        <v>#N/A</v>
      </c>
      <c r="BH24" s="68" t="e">
        <f>NA()</f>
        <v>#N/A</v>
      </c>
      <c r="BI24" s="68" t="e">
        <f>NA()</f>
        <v>#N/A</v>
      </c>
      <c r="BJ24" s="68" t="e">
        <f>NA()</f>
        <v>#N/A</v>
      </c>
      <c r="BK24" s="68" t="e">
        <f>NA()</f>
        <v>#N/A</v>
      </c>
      <c r="BL24" s="68" t="e">
        <f>NA()</f>
        <v>#N/A</v>
      </c>
      <c r="BM24" s="68" t="e">
        <f>NA()</f>
        <v>#N/A</v>
      </c>
      <c r="BN24" s="67" t="str">
        <f t="shared" si="5"/>
        <v>Venus</v>
      </c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6"/>
    </row>
    <row r="25" spans="1:106" ht="12" customHeight="1" x14ac:dyDescent="0.15">
      <c r="A25" s="4"/>
      <c r="B25" s="96"/>
      <c r="C25" s="99" t="str">
        <f t="shared" ref="C25" si="16">IF(B25="", "", "to")</f>
        <v/>
      </c>
      <c r="D25" s="102"/>
      <c r="E25" s="99" t="str" cm="1">
        <f t="array" ref="E25">IF(B25="", "", _xlfn.XLOOKUP(B25, Origins, _xlfn.XLOOKUP(D25, Destinations, Maneuver_Years, ""), ""))</f>
        <v/>
      </c>
      <c r="F25" s="105"/>
      <c r="G25" s="106" t="str">
        <f>IF(B25="","",ROUNDUP(E25*F25,0))</f>
        <v/>
      </c>
      <c r="H25" s="100" t="str" cm="1">
        <f t="array" ref="H25">IF(B25="", "", _xlfn.XLOOKUP(B25, Origins, _xlfn.XLOOKUP(D25, Destinations, Maneuver_Difficulties,"")))</f>
        <v/>
      </c>
      <c r="I25" s="100" t="str">
        <f t="shared" ref="I25" si="17">IF(AND(F25&lt;1, F25&gt;0), ROUNDUP(H25/F25, 0), H25)</f>
        <v/>
      </c>
      <c r="J25" s="69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18">IF(M25="", "", M25*O25)</f>
        <v/>
      </c>
      <c r="Q25" s="13" t="str">
        <f t="shared" ref="Q25:Q28" si="19">IF(N25="", "", N25*O25)</f>
        <v/>
      </c>
      <c r="R25" s="71"/>
      <c r="S25" s="72"/>
      <c r="T25" s="43"/>
      <c r="U25" s="5"/>
      <c r="V25" s="66"/>
      <c r="W25" s="66"/>
      <c r="X25" s="66"/>
      <c r="Y25" s="84"/>
      <c r="Z25" s="64" t="s">
        <v>34</v>
      </c>
      <c r="AA25" s="68" t="e">
        <f>NA()</f>
        <v>#N/A</v>
      </c>
      <c r="AB25" s="68" t="e">
        <f>NA()</f>
        <v>#N/A</v>
      </c>
      <c r="AC25" s="68" t="e">
        <f>NA()</f>
        <v>#N/A</v>
      </c>
      <c r="AD25" s="68" t="e">
        <f>NA()</f>
        <v>#N/A</v>
      </c>
      <c r="AE25" s="68" t="e">
        <f>NA()</f>
        <v>#N/A</v>
      </c>
      <c r="AF25" s="68" t="e">
        <f>NA()</f>
        <v>#N/A</v>
      </c>
      <c r="AG25" s="68" t="e">
        <f>NA()</f>
        <v>#N/A</v>
      </c>
      <c r="AH25" s="68">
        <v>5</v>
      </c>
      <c r="AI25" s="68">
        <v>3</v>
      </c>
      <c r="AJ25" s="68" t="e">
        <f>NA()</f>
        <v>#N/A</v>
      </c>
      <c r="AK25" s="68" t="e">
        <f>NA()</f>
        <v>#N/A</v>
      </c>
      <c r="AL25" s="68" t="e">
        <f>NA()</f>
        <v>#N/A</v>
      </c>
      <c r="AM25" s="68" t="e">
        <f>NA()</f>
        <v>#N/A</v>
      </c>
      <c r="AN25" s="68" t="e">
        <f>NA()</f>
        <v>#N/A</v>
      </c>
      <c r="AO25" s="68" t="e">
        <f>NA()</f>
        <v>#N/A</v>
      </c>
      <c r="AP25" s="68" t="e">
        <f>NA()</f>
        <v>#N/A</v>
      </c>
      <c r="AQ25" s="68" t="e">
        <f>NA()</f>
        <v>#N/A</v>
      </c>
      <c r="AR25" s="68" t="e">
        <f>NA()</f>
        <v>#N/A</v>
      </c>
      <c r="AS25" s="68" t="e">
        <f>NA()</f>
        <v>#N/A</v>
      </c>
      <c r="AT25" s="68" t="e">
        <f>NA()</f>
        <v>#N/A</v>
      </c>
      <c r="AU25" s="68" t="e">
        <f>NA()</f>
        <v>#N/A</v>
      </c>
      <c r="AV25" s="68" t="e">
        <f>NA()</f>
        <v>#N/A</v>
      </c>
      <c r="AW25" s="68" t="e">
        <f>NA()</f>
        <v>#N/A</v>
      </c>
      <c r="AX25" s="68" t="e">
        <f>NA()</f>
        <v>#N/A</v>
      </c>
      <c r="AY25" s="68" t="e">
        <f>NA()</f>
        <v>#N/A</v>
      </c>
      <c r="AZ25" s="68" t="e">
        <f>NA()</f>
        <v>#N/A</v>
      </c>
      <c r="BA25" s="68" t="e">
        <f>NA()</f>
        <v>#N/A</v>
      </c>
      <c r="BB25" s="68" t="e">
        <f>NA()</f>
        <v>#N/A</v>
      </c>
      <c r="BC25" s="68" t="e">
        <f>NA()</f>
        <v>#N/A</v>
      </c>
      <c r="BD25" s="68" t="e">
        <f>NA()</f>
        <v>#N/A</v>
      </c>
      <c r="BE25" s="68" t="e">
        <f>NA()</f>
        <v>#N/A</v>
      </c>
      <c r="BF25" s="68" t="e">
        <f>NA()</f>
        <v>#N/A</v>
      </c>
      <c r="BG25" s="68" t="e">
        <f>NA()</f>
        <v>#N/A</v>
      </c>
      <c r="BH25" s="68" t="e">
        <f>NA()</f>
        <v>#N/A</v>
      </c>
      <c r="BI25" s="68" t="e">
        <f>NA()</f>
        <v>#N/A</v>
      </c>
      <c r="BJ25" s="68" t="e">
        <f>NA()</f>
        <v>#N/A</v>
      </c>
      <c r="BK25" s="68" t="e">
        <f>NA()</f>
        <v>#N/A</v>
      </c>
      <c r="BL25" s="68" t="e">
        <f>NA()</f>
        <v>#N/A</v>
      </c>
      <c r="BM25" s="68" t="e">
        <f>NA()</f>
        <v>#N/A</v>
      </c>
      <c r="BN25" s="67" t="str">
        <f t="shared" si="5"/>
        <v>Ceres</v>
      </c>
      <c r="BO25" s="68"/>
      <c r="BP25" s="68"/>
      <c r="BQ25" s="68"/>
      <c r="BR25" s="68"/>
      <c r="BS25" s="68"/>
      <c r="BT25" s="68"/>
      <c r="BU25" s="68"/>
      <c r="BV25" s="68">
        <v>2</v>
      </c>
      <c r="BW25" s="68">
        <v>1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6"/>
    </row>
    <row r="26" spans="1:106" ht="12" customHeight="1" x14ac:dyDescent="0.15">
      <c r="A26" s="4"/>
      <c r="B26" s="97"/>
      <c r="C26" s="100"/>
      <c r="D26" s="103"/>
      <c r="E26" s="100"/>
      <c r="F26" s="105"/>
      <c r="G26" s="106"/>
      <c r="H26" s="100"/>
      <c r="I26" s="100"/>
      <c r="J26" s="69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73"/>
      <c r="S26" s="74"/>
      <c r="T26" s="44"/>
      <c r="U26" s="5"/>
      <c r="V26" s="66"/>
      <c r="W26" s="66"/>
      <c r="X26" s="66"/>
      <c r="Y26" s="85"/>
      <c r="Z26" s="64" t="s">
        <v>51</v>
      </c>
      <c r="AA26" s="68" t="e">
        <f>NA()</f>
        <v>#N/A</v>
      </c>
      <c r="AB26" s="68" t="e">
        <f>NA()</f>
        <v>#N/A</v>
      </c>
      <c r="AC26" s="68" t="e">
        <f>NA()</f>
        <v>#N/A</v>
      </c>
      <c r="AD26" s="68" t="e">
        <f>NA()</f>
        <v>#N/A</v>
      </c>
      <c r="AE26" s="68" t="e">
        <f>NA()</f>
        <v>#N/A</v>
      </c>
      <c r="AF26" s="68" t="e">
        <f>NA()</f>
        <v>#N/A</v>
      </c>
      <c r="AG26" s="68" t="e">
        <f>NA()</f>
        <v>#N/A</v>
      </c>
      <c r="AH26" s="68" t="e">
        <f>NA()</f>
        <v>#N/A</v>
      </c>
      <c r="AI26" s="68">
        <v>4</v>
      </c>
      <c r="AJ26" s="68" t="e">
        <f>NA()</f>
        <v>#N/A</v>
      </c>
      <c r="AK26" s="68" t="e">
        <f>NA()</f>
        <v>#N/A</v>
      </c>
      <c r="AL26" s="68" t="e">
        <f>NA()</f>
        <v>#N/A</v>
      </c>
      <c r="AM26" s="68" t="e">
        <f>NA()</f>
        <v>#N/A</v>
      </c>
      <c r="AN26" s="68" t="e">
        <f>NA()</f>
        <v>#N/A</v>
      </c>
      <c r="AO26" s="68" t="e">
        <f>NA()</f>
        <v>#N/A</v>
      </c>
      <c r="AP26" s="68" t="e">
        <f>NA()</f>
        <v>#N/A</v>
      </c>
      <c r="AQ26" s="68" t="e">
        <f>NA()</f>
        <v>#N/A</v>
      </c>
      <c r="AR26" s="68" t="e">
        <f>NA()</f>
        <v>#N/A</v>
      </c>
      <c r="AS26" s="68" t="e">
        <f>NA()</f>
        <v>#N/A</v>
      </c>
      <c r="AT26" s="68" t="e">
        <f>NA()</f>
        <v>#N/A</v>
      </c>
      <c r="AU26" s="68" t="e">
        <f>NA()</f>
        <v>#N/A</v>
      </c>
      <c r="AV26" s="68" t="e">
        <f>NA()</f>
        <v>#N/A</v>
      </c>
      <c r="AW26" s="68" t="e">
        <f>NA()</f>
        <v>#N/A</v>
      </c>
      <c r="AX26" s="68">
        <v>10</v>
      </c>
      <c r="AY26" s="68">
        <v>3</v>
      </c>
      <c r="AZ26" s="68" t="e">
        <f>NA()</f>
        <v>#N/A</v>
      </c>
      <c r="BA26" s="68" t="e">
        <f>NA()</f>
        <v>#N/A</v>
      </c>
      <c r="BB26" s="68" t="e">
        <f>NA()</f>
        <v>#N/A</v>
      </c>
      <c r="BC26" s="68" t="e">
        <f>NA()</f>
        <v>#N/A</v>
      </c>
      <c r="BD26" s="68" t="e">
        <f>NA()</f>
        <v>#N/A</v>
      </c>
      <c r="BE26" s="68">
        <v>0</v>
      </c>
      <c r="BF26" s="68" t="e">
        <f>NA()</f>
        <v>#N/A</v>
      </c>
      <c r="BG26" s="68" t="e">
        <f>NA()</f>
        <v>#N/A</v>
      </c>
      <c r="BH26" s="68" t="e">
        <f>NA()</f>
        <v>#N/A</v>
      </c>
      <c r="BI26" s="68" t="e">
        <f>NA()</f>
        <v>#N/A</v>
      </c>
      <c r="BJ26" s="68" t="e">
        <f>NA()</f>
        <v>#N/A</v>
      </c>
      <c r="BK26" s="68" t="e">
        <f>NA()</f>
        <v>#N/A</v>
      </c>
      <c r="BL26" s="68" t="e">
        <f>NA()</f>
        <v>#N/A</v>
      </c>
      <c r="BM26" s="68" t="e">
        <f>NA()</f>
        <v>#N/A</v>
      </c>
      <c r="BN26" s="64" t="str">
        <f t="shared" si="5"/>
        <v>Jupiter Fly-by</v>
      </c>
      <c r="BO26" s="66"/>
      <c r="BP26" s="66"/>
      <c r="BQ26" s="66"/>
      <c r="BR26" s="66"/>
      <c r="BS26" s="66"/>
      <c r="BT26" s="66"/>
      <c r="BU26" s="66"/>
      <c r="BV26" s="66"/>
      <c r="BW26" s="68">
        <v>2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8">
        <v>1</v>
      </c>
      <c r="CM26" s="68"/>
      <c r="CN26" s="66"/>
      <c r="CO26" s="66"/>
      <c r="CP26" s="66"/>
      <c r="CQ26" s="66"/>
      <c r="CR26" s="66"/>
      <c r="CS26" s="68">
        <v>2</v>
      </c>
      <c r="CT26" s="68"/>
      <c r="CU26" s="68"/>
      <c r="CV26" s="68"/>
      <c r="CW26" s="68"/>
      <c r="CX26" s="68"/>
      <c r="CY26" s="68"/>
      <c r="CZ26" s="68"/>
      <c r="DA26" s="66"/>
      <c r="DB26" s="66"/>
    </row>
    <row r="27" spans="1:106" ht="12" customHeight="1" x14ac:dyDescent="0.15">
      <c r="A27" s="4"/>
      <c r="B27" s="97"/>
      <c r="C27" s="100"/>
      <c r="D27" s="103"/>
      <c r="E27" s="100"/>
      <c r="F27" s="105"/>
      <c r="G27" s="106"/>
      <c r="H27" s="100"/>
      <c r="I27" s="100"/>
      <c r="J27" s="69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79" t="s">
        <v>48</v>
      </c>
      <c r="S27" s="81" t="str">
        <f>IF(B25="", "", I25*P29)</f>
        <v/>
      </c>
      <c r="T27" s="45"/>
      <c r="U27" s="5"/>
      <c r="V27" s="66"/>
      <c r="W27" s="66"/>
      <c r="X27" s="66"/>
      <c r="Y27" s="85"/>
      <c r="Z27" s="64" t="s">
        <v>54</v>
      </c>
      <c r="AA27" s="68" t="e">
        <f>NA()</f>
        <v>#N/A</v>
      </c>
      <c r="AB27" s="68" t="e">
        <f>NA()</f>
        <v>#N/A</v>
      </c>
      <c r="AC27" s="68" t="e">
        <f>NA()</f>
        <v>#N/A</v>
      </c>
      <c r="AD27" s="68" t="e">
        <f>NA()</f>
        <v>#N/A</v>
      </c>
      <c r="AE27" s="68" t="e">
        <f>NA()</f>
        <v>#N/A</v>
      </c>
      <c r="AF27" s="68" t="e">
        <f>NA()</f>
        <v>#N/A</v>
      </c>
      <c r="AG27" s="68" t="e">
        <f>NA()</f>
        <v>#N/A</v>
      </c>
      <c r="AH27" s="68" t="e">
        <f>NA()</f>
        <v>#N/A</v>
      </c>
      <c r="AI27" s="68" t="e">
        <f>NA()</f>
        <v>#N/A</v>
      </c>
      <c r="AJ27" s="68" t="e">
        <f>NA()</f>
        <v>#N/A</v>
      </c>
      <c r="AK27" s="68" t="e">
        <f>NA()</f>
        <v>#N/A</v>
      </c>
      <c r="AL27" s="68" t="e">
        <f>NA()</f>
        <v>#N/A</v>
      </c>
      <c r="AM27" s="68" t="e">
        <f>NA()</f>
        <v>#N/A</v>
      </c>
      <c r="AN27" s="68" t="e">
        <f>NA()</f>
        <v>#N/A</v>
      </c>
      <c r="AO27" s="68" t="e">
        <f>NA()</f>
        <v>#N/A</v>
      </c>
      <c r="AP27" s="68" t="e">
        <f>NA()</f>
        <v>#N/A</v>
      </c>
      <c r="AQ27" s="68" t="e">
        <f>NA()</f>
        <v>#N/A</v>
      </c>
      <c r="AR27" s="68" t="e">
        <f>NA()</f>
        <v>#N/A</v>
      </c>
      <c r="AS27" s="68" t="e">
        <f>NA()</f>
        <v>#N/A</v>
      </c>
      <c r="AT27" s="68" t="e">
        <f>NA()</f>
        <v>#N/A</v>
      </c>
      <c r="AU27" s="68" t="e">
        <f>NA()</f>
        <v>#N/A</v>
      </c>
      <c r="AV27" s="68" t="e">
        <f>NA()</f>
        <v>#N/A</v>
      </c>
      <c r="AW27" s="68">
        <v>10</v>
      </c>
      <c r="AX27" s="68" t="e">
        <f>NA()</f>
        <v>#N/A</v>
      </c>
      <c r="AY27" s="68" t="e">
        <f>NA()</f>
        <v>#N/A</v>
      </c>
      <c r="AZ27" s="68">
        <v>5</v>
      </c>
      <c r="BA27" s="68">
        <v>2</v>
      </c>
      <c r="BB27" s="68">
        <v>3</v>
      </c>
      <c r="BC27" s="68" t="e">
        <f>NA()</f>
        <v>#N/A</v>
      </c>
      <c r="BD27" s="68">
        <v>2</v>
      </c>
      <c r="BE27" s="68" t="e">
        <f>NA()</f>
        <v>#N/A</v>
      </c>
      <c r="BF27" s="68" t="e">
        <f>NA()</f>
        <v>#N/A</v>
      </c>
      <c r="BG27" s="68" t="e">
        <f>NA()</f>
        <v>#N/A</v>
      </c>
      <c r="BH27" s="68" t="e">
        <f>NA()</f>
        <v>#N/A</v>
      </c>
      <c r="BI27" s="68" t="e">
        <f>NA()</f>
        <v>#N/A</v>
      </c>
      <c r="BJ27" s="68" t="e">
        <f>NA()</f>
        <v>#N/A</v>
      </c>
      <c r="BK27" s="68" t="e">
        <f>NA()</f>
        <v>#N/A</v>
      </c>
      <c r="BL27" s="68" t="e">
        <f>NA()</f>
        <v>#N/A</v>
      </c>
      <c r="BM27" s="68" t="e">
        <f>NA()</f>
        <v>#N/A</v>
      </c>
      <c r="BN27" s="64" t="str">
        <f t="shared" si="5"/>
        <v>Jupiter Orbit</v>
      </c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8">
        <v>1</v>
      </c>
      <c r="CL27" s="66"/>
      <c r="CM27" s="66"/>
      <c r="CN27" s="68">
        <v>1</v>
      </c>
      <c r="CO27" s="68">
        <v>1</v>
      </c>
      <c r="CP27" s="68">
        <v>1</v>
      </c>
      <c r="CQ27" s="66"/>
      <c r="CR27" s="66">
        <v>1</v>
      </c>
      <c r="CS27" s="66"/>
      <c r="CT27" s="66"/>
      <c r="CU27" s="66"/>
      <c r="CV27" s="66"/>
      <c r="CW27" s="66"/>
      <c r="CX27" s="66"/>
      <c r="CY27" s="66"/>
      <c r="CZ27" s="66"/>
      <c r="DA27" s="66"/>
      <c r="DB27" s="66"/>
    </row>
    <row r="28" spans="1:106" ht="12" customHeight="1" x14ac:dyDescent="0.15">
      <c r="A28" s="4"/>
      <c r="B28" s="97"/>
      <c r="C28" s="100"/>
      <c r="D28" s="103"/>
      <c r="E28" s="100"/>
      <c r="F28" s="105"/>
      <c r="G28" s="106"/>
      <c r="H28" s="100"/>
      <c r="I28" s="100"/>
      <c r="J28" s="69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80"/>
      <c r="S28" s="82"/>
      <c r="T28" s="44"/>
      <c r="U28" s="5"/>
      <c r="V28" s="66"/>
      <c r="W28" s="66"/>
      <c r="X28" s="66"/>
      <c r="Y28" s="85"/>
      <c r="Z28" s="64" t="s">
        <v>55</v>
      </c>
      <c r="AA28" s="68" t="e">
        <f>NA()</f>
        <v>#N/A</v>
      </c>
      <c r="AB28" s="68" t="e">
        <f>NA()</f>
        <v>#N/A</v>
      </c>
      <c r="AC28" s="68" t="e">
        <f>NA()</f>
        <v>#N/A</v>
      </c>
      <c r="AD28" s="68" t="e">
        <f>NA()</f>
        <v>#N/A</v>
      </c>
      <c r="AE28" s="68" t="e">
        <f>NA()</f>
        <v>#N/A</v>
      </c>
      <c r="AF28" s="68" t="e">
        <f>NA()</f>
        <v>#N/A</v>
      </c>
      <c r="AG28" s="68" t="e">
        <f>NA()</f>
        <v>#N/A</v>
      </c>
      <c r="AH28" s="68" t="e">
        <f>NA()</f>
        <v>#N/A</v>
      </c>
      <c r="AI28" s="68" t="e">
        <f>NA()</f>
        <v>#N/A</v>
      </c>
      <c r="AJ28" s="68" t="e">
        <f>NA()</f>
        <v>#N/A</v>
      </c>
      <c r="AK28" s="68" t="e">
        <f>NA()</f>
        <v>#N/A</v>
      </c>
      <c r="AL28" s="68" t="e">
        <f>NA()</f>
        <v>#N/A</v>
      </c>
      <c r="AM28" s="68" t="e">
        <f>NA()</f>
        <v>#N/A</v>
      </c>
      <c r="AN28" s="68" t="e">
        <f>NA()</f>
        <v>#N/A</v>
      </c>
      <c r="AO28" s="68" t="e">
        <f>NA()</f>
        <v>#N/A</v>
      </c>
      <c r="AP28" s="68" t="e">
        <f>NA()</f>
        <v>#N/A</v>
      </c>
      <c r="AQ28" s="68" t="e">
        <f>NA()</f>
        <v>#N/A</v>
      </c>
      <c r="AR28" s="68" t="e">
        <f>NA()</f>
        <v>#N/A</v>
      </c>
      <c r="AS28" s="68" t="e">
        <f>NA()</f>
        <v>#N/A</v>
      </c>
      <c r="AT28" s="68" t="e">
        <f>NA()</f>
        <v>#N/A</v>
      </c>
      <c r="AU28" s="68" t="e">
        <f>NA()</f>
        <v>#N/A</v>
      </c>
      <c r="AV28" s="68" t="e">
        <f>NA()</f>
        <v>#N/A</v>
      </c>
      <c r="AW28" s="68">
        <v>5</v>
      </c>
      <c r="AX28" s="68">
        <v>5</v>
      </c>
      <c r="AY28" s="68" t="e">
        <f>NA()</f>
        <v>#N/A</v>
      </c>
      <c r="AZ28" s="68" t="e">
        <f>NA()</f>
        <v>#N/A</v>
      </c>
      <c r="BA28" s="68" t="e">
        <f>NA()</f>
        <v>#N/A</v>
      </c>
      <c r="BB28" s="68" t="e">
        <f>NA()</f>
        <v>#N/A</v>
      </c>
      <c r="BC28" s="68" t="e">
        <f>NA()</f>
        <v>#N/A</v>
      </c>
      <c r="BD28" s="68" t="e">
        <f>NA()</f>
        <v>#N/A</v>
      </c>
      <c r="BE28" s="68" t="e">
        <f>NA()</f>
        <v>#N/A</v>
      </c>
      <c r="BF28" s="68" t="e">
        <f>NA()</f>
        <v>#N/A</v>
      </c>
      <c r="BG28" s="68" t="e">
        <f>NA()</f>
        <v>#N/A</v>
      </c>
      <c r="BH28" s="68" t="e">
        <f>NA()</f>
        <v>#N/A</v>
      </c>
      <c r="BI28" s="68" t="e">
        <f>NA()</f>
        <v>#N/A</v>
      </c>
      <c r="BJ28" s="68" t="e">
        <f>NA()</f>
        <v>#N/A</v>
      </c>
      <c r="BK28" s="68" t="e">
        <f>NA()</f>
        <v>#N/A</v>
      </c>
      <c r="BL28" s="68" t="e">
        <f>NA()</f>
        <v>#N/A</v>
      </c>
      <c r="BM28" s="68" t="e">
        <f>NA()</f>
        <v>#N/A</v>
      </c>
      <c r="BN28" s="64" t="str">
        <f t="shared" si="5"/>
        <v>Callisto</v>
      </c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8">
        <v>1</v>
      </c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</row>
    <row r="29" spans="1:106" ht="12" customHeight="1" x14ac:dyDescent="0.15">
      <c r="A29" s="4"/>
      <c r="B29" s="98"/>
      <c r="C29" s="101"/>
      <c r="D29" s="104"/>
      <c r="E29" s="101"/>
      <c r="F29" s="105"/>
      <c r="G29" s="107"/>
      <c r="H29" s="101"/>
      <c r="I29" s="101"/>
      <c r="J29" s="70"/>
      <c r="K29" s="87"/>
      <c r="L29" s="88"/>
      <c r="M29" s="88"/>
      <c r="N29" s="89"/>
      <c r="O29" s="16" t="s">
        <v>47</v>
      </c>
      <c r="P29" s="17" t="str">
        <f t="shared" ref="P29" si="20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21">IF($B25="","",IF(Q29 &gt;= S27, "Y", "N"))</f>
        <v/>
      </c>
      <c r="T29" s="46"/>
      <c r="U29" s="5"/>
      <c r="V29" s="66"/>
      <c r="W29" s="66"/>
      <c r="X29" s="66"/>
      <c r="Y29" s="85"/>
      <c r="Z29" s="64" t="s">
        <v>56</v>
      </c>
      <c r="AA29" s="68" t="e">
        <f>NA()</f>
        <v>#N/A</v>
      </c>
      <c r="AB29" s="68" t="e">
        <f>NA()</f>
        <v>#N/A</v>
      </c>
      <c r="AC29" s="68" t="e">
        <f>NA()</f>
        <v>#N/A</v>
      </c>
      <c r="AD29" s="68" t="e">
        <f>NA()</f>
        <v>#N/A</v>
      </c>
      <c r="AE29" s="68" t="e">
        <f>NA()</f>
        <v>#N/A</v>
      </c>
      <c r="AF29" s="68" t="e">
        <f>NA()</f>
        <v>#N/A</v>
      </c>
      <c r="AG29" s="68" t="e">
        <f>NA()</f>
        <v>#N/A</v>
      </c>
      <c r="AH29" s="68" t="e">
        <f>NA()</f>
        <v>#N/A</v>
      </c>
      <c r="AI29" s="68" t="e">
        <f>NA()</f>
        <v>#N/A</v>
      </c>
      <c r="AJ29" s="68" t="e">
        <f>NA()</f>
        <v>#N/A</v>
      </c>
      <c r="AK29" s="68" t="e">
        <f>NA()</f>
        <v>#N/A</v>
      </c>
      <c r="AL29" s="68" t="e">
        <f>NA()</f>
        <v>#N/A</v>
      </c>
      <c r="AM29" s="68" t="e">
        <f>NA()</f>
        <v>#N/A</v>
      </c>
      <c r="AN29" s="68" t="e">
        <f>NA()</f>
        <v>#N/A</v>
      </c>
      <c r="AO29" s="68" t="e">
        <f>NA()</f>
        <v>#N/A</v>
      </c>
      <c r="AP29" s="68" t="e">
        <f>NA()</f>
        <v>#N/A</v>
      </c>
      <c r="AQ29" s="68" t="e">
        <f>NA()</f>
        <v>#N/A</v>
      </c>
      <c r="AR29" s="68" t="e">
        <f>NA()</f>
        <v>#N/A</v>
      </c>
      <c r="AS29" s="68" t="e">
        <f>NA()</f>
        <v>#N/A</v>
      </c>
      <c r="AT29" s="68" t="e">
        <f>NA()</f>
        <v>#N/A</v>
      </c>
      <c r="AU29" s="68" t="e">
        <f>NA()</f>
        <v>#N/A</v>
      </c>
      <c r="AV29" s="68" t="e">
        <f>NA()</f>
        <v>#N/A</v>
      </c>
      <c r="AW29" s="68" t="e">
        <f>NA()</f>
        <v>#N/A</v>
      </c>
      <c r="AX29" s="68">
        <v>2</v>
      </c>
      <c r="AY29" s="68" t="e">
        <f>NA()</f>
        <v>#N/A</v>
      </c>
      <c r="AZ29" s="68" t="e">
        <f>NA()</f>
        <v>#N/A</v>
      </c>
      <c r="BA29" s="68" t="e">
        <f>NA()</f>
        <v>#N/A</v>
      </c>
      <c r="BB29" s="68" t="e">
        <f>NA()</f>
        <v>#N/A</v>
      </c>
      <c r="BC29" s="68" t="e">
        <f>NA()</f>
        <v>#N/A</v>
      </c>
      <c r="BD29" s="68" t="e">
        <f>NA()</f>
        <v>#N/A</v>
      </c>
      <c r="BE29" s="68" t="e">
        <f>NA()</f>
        <v>#N/A</v>
      </c>
      <c r="BF29" s="68" t="e">
        <f>NA()</f>
        <v>#N/A</v>
      </c>
      <c r="BG29" s="68" t="e">
        <f>NA()</f>
        <v>#N/A</v>
      </c>
      <c r="BH29" s="68" t="e">
        <f>NA()</f>
        <v>#N/A</v>
      </c>
      <c r="BI29" s="68" t="e">
        <f>NA()</f>
        <v>#N/A</v>
      </c>
      <c r="BJ29" s="68" t="e">
        <f>NA()</f>
        <v>#N/A</v>
      </c>
      <c r="BK29" s="68" t="e">
        <f>NA()</f>
        <v>#N/A</v>
      </c>
      <c r="BL29" s="68" t="e">
        <f>NA()</f>
        <v>#N/A</v>
      </c>
      <c r="BM29" s="68" t="e">
        <f>NA()</f>
        <v>#N/A</v>
      </c>
      <c r="BN29" s="64" t="str">
        <f t="shared" si="5"/>
        <v>Europa</v>
      </c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8">
        <v>1</v>
      </c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</row>
    <row r="30" spans="1:106" ht="12" customHeight="1" x14ac:dyDescent="0.15">
      <c r="A30" s="4"/>
      <c r="B30" s="96"/>
      <c r="C30" s="99" t="str">
        <f t="shared" ref="C30" si="22">IF(B30="", "", "to")</f>
        <v/>
      </c>
      <c r="D30" s="102"/>
      <c r="E30" s="99" t="str" cm="1">
        <f t="array" ref="E30">IF(B30="", "", _xlfn.XLOOKUP(B30, Origins, _xlfn.XLOOKUP(D30, Destinations, Maneuver_Years, ""), ""))</f>
        <v/>
      </c>
      <c r="F30" s="105"/>
      <c r="G30" s="106" t="str">
        <f>IF(B30="","",ROUNDUP(E30*F30,0))</f>
        <v/>
      </c>
      <c r="H30" s="100" t="str" cm="1">
        <f t="array" ref="H30">IF(B30="", "", _xlfn.XLOOKUP(B30, Origins, _xlfn.XLOOKUP(D30, Destinations, Maneuver_Difficulties,"")))</f>
        <v/>
      </c>
      <c r="I30" s="100" t="str">
        <f t="shared" ref="I30" si="23">IF(AND(F30&lt;1, F30&gt;0), ROUNDUP(H30/F30, 0), H30)</f>
        <v/>
      </c>
      <c r="J30" s="69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24">IF(M30="", "", M30*O30)</f>
        <v/>
      </c>
      <c r="Q30" s="13" t="str">
        <f t="shared" ref="Q30:Q33" si="25">IF(N30="", "", N30*O30)</f>
        <v/>
      </c>
      <c r="R30" s="71"/>
      <c r="S30" s="72"/>
      <c r="T30" s="43"/>
      <c r="U30" s="5"/>
      <c r="V30" s="66"/>
      <c r="W30" s="66"/>
      <c r="X30" s="66"/>
      <c r="Y30" s="85"/>
      <c r="Z30" s="64" t="s">
        <v>57</v>
      </c>
      <c r="AA30" s="68" t="e">
        <f>NA()</f>
        <v>#N/A</v>
      </c>
      <c r="AB30" s="68" t="e">
        <f>NA()</f>
        <v>#N/A</v>
      </c>
      <c r="AC30" s="68" t="e">
        <f>NA()</f>
        <v>#N/A</v>
      </c>
      <c r="AD30" s="68" t="e">
        <f>NA()</f>
        <v>#N/A</v>
      </c>
      <c r="AE30" s="68" t="e">
        <f>NA()</f>
        <v>#N/A</v>
      </c>
      <c r="AF30" s="68" t="e">
        <f>NA()</f>
        <v>#N/A</v>
      </c>
      <c r="AG30" s="68" t="e">
        <f>NA()</f>
        <v>#N/A</v>
      </c>
      <c r="AH30" s="68" t="e">
        <f>NA()</f>
        <v>#N/A</v>
      </c>
      <c r="AI30" s="68" t="e">
        <f>NA()</f>
        <v>#N/A</v>
      </c>
      <c r="AJ30" s="68" t="e">
        <f>NA()</f>
        <v>#N/A</v>
      </c>
      <c r="AK30" s="68" t="e">
        <f>NA()</f>
        <v>#N/A</v>
      </c>
      <c r="AL30" s="68" t="e">
        <f>NA()</f>
        <v>#N/A</v>
      </c>
      <c r="AM30" s="68" t="e">
        <f>NA()</f>
        <v>#N/A</v>
      </c>
      <c r="AN30" s="68" t="e">
        <f>NA()</f>
        <v>#N/A</v>
      </c>
      <c r="AO30" s="68" t="e">
        <f>NA()</f>
        <v>#N/A</v>
      </c>
      <c r="AP30" s="68" t="e">
        <f>NA()</f>
        <v>#N/A</v>
      </c>
      <c r="AQ30" s="68" t="e">
        <f>NA()</f>
        <v>#N/A</v>
      </c>
      <c r="AR30" s="68" t="e">
        <f>NA()</f>
        <v>#N/A</v>
      </c>
      <c r="AS30" s="68" t="e">
        <f>NA()</f>
        <v>#N/A</v>
      </c>
      <c r="AT30" s="68" t="e">
        <f>NA()</f>
        <v>#N/A</v>
      </c>
      <c r="AU30" s="68" t="e">
        <f>NA()</f>
        <v>#N/A</v>
      </c>
      <c r="AV30" s="68" t="e">
        <f>NA()</f>
        <v>#N/A</v>
      </c>
      <c r="AW30" s="68" t="e">
        <f>NA()</f>
        <v>#N/A</v>
      </c>
      <c r="AX30" s="68">
        <v>3</v>
      </c>
      <c r="AY30" s="68" t="e">
        <f>NA()</f>
        <v>#N/A</v>
      </c>
      <c r="AZ30" s="68" t="e">
        <f>NA()</f>
        <v>#N/A</v>
      </c>
      <c r="BA30" s="68" t="e">
        <f>NA()</f>
        <v>#N/A</v>
      </c>
      <c r="BB30" s="68" t="e">
        <f>NA()</f>
        <v>#N/A</v>
      </c>
      <c r="BC30" s="68">
        <v>2</v>
      </c>
      <c r="BD30" s="68" t="e">
        <f>NA()</f>
        <v>#N/A</v>
      </c>
      <c r="BE30" s="68" t="e">
        <f>NA()</f>
        <v>#N/A</v>
      </c>
      <c r="BF30" s="68" t="e">
        <f>NA()</f>
        <v>#N/A</v>
      </c>
      <c r="BG30" s="68" t="e">
        <f>NA()</f>
        <v>#N/A</v>
      </c>
      <c r="BH30" s="68" t="e">
        <f>NA()</f>
        <v>#N/A</v>
      </c>
      <c r="BI30" s="68" t="e">
        <f>NA()</f>
        <v>#N/A</v>
      </c>
      <c r="BJ30" s="68" t="e">
        <f>NA()</f>
        <v>#N/A</v>
      </c>
      <c r="BK30" s="68" t="e">
        <f>NA()</f>
        <v>#N/A</v>
      </c>
      <c r="BL30" s="68" t="e">
        <f>NA()</f>
        <v>#N/A</v>
      </c>
      <c r="BM30" s="68" t="e">
        <f>NA()</f>
        <v>#N/A</v>
      </c>
      <c r="BN30" s="64" t="str">
        <f t="shared" si="5"/>
        <v>Ganymede Orbit</v>
      </c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8">
        <v>1</v>
      </c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</row>
    <row r="31" spans="1:106" ht="12" customHeight="1" x14ac:dyDescent="0.15">
      <c r="A31" s="4"/>
      <c r="B31" s="97"/>
      <c r="C31" s="100"/>
      <c r="D31" s="103"/>
      <c r="E31" s="100"/>
      <c r="F31" s="105"/>
      <c r="G31" s="106"/>
      <c r="H31" s="100"/>
      <c r="I31" s="100"/>
      <c r="J31" s="69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73"/>
      <c r="S31" s="74"/>
      <c r="T31" s="44"/>
      <c r="U31" s="5"/>
      <c r="V31" s="66"/>
      <c r="W31" s="66"/>
      <c r="X31" s="66"/>
      <c r="Y31" s="85"/>
      <c r="Z31" s="64" t="s">
        <v>59</v>
      </c>
      <c r="AA31" s="68" t="e">
        <f>NA()</f>
        <v>#N/A</v>
      </c>
      <c r="AB31" s="68" t="e">
        <f>NA()</f>
        <v>#N/A</v>
      </c>
      <c r="AC31" s="68" t="e">
        <f>NA()</f>
        <v>#N/A</v>
      </c>
      <c r="AD31" s="68" t="e">
        <f>NA()</f>
        <v>#N/A</v>
      </c>
      <c r="AE31" s="68" t="e">
        <f>NA()</f>
        <v>#N/A</v>
      </c>
      <c r="AF31" s="68" t="e">
        <f>NA()</f>
        <v>#N/A</v>
      </c>
      <c r="AG31" s="68" t="e">
        <f>NA()</f>
        <v>#N/A</v>
      </c>
      <c r="AH31" s="68" t="e">
        <f>NA()</f>
        <v>#N/A</v>
      </c>
      <c r="AI31" s="68" t="e">
        <f>NA()</f>
        <v>#N/A</v>
      </c>
      <c r="AJ31" s="68" t="e">
        <f>NA()</f>
        <v>#N/A</v>
      </c>
      <c r="AK31" s="68" t="e">
        <f>NA()</f>
        <v>#N/A</v>
      </c>
      <c r="AL31" s="68" t="e">
        <f>NA()</f>
        <v>#N/A</v>
      </c>
      <c r="AM31" s="68" t="e">
        <f>NA()</f>
        <v>#N/A</v>
      </c>
      <c r="AN31" s="68" t="e">
        <f>NA()</f>
        <v>#N/A</v>
      </c>
      <c r="AO31" s="68" t="e">
        <f>NA()</f>
        <v>#N/A</v>
      </c>
      <c r="AP31" s="68" t="e">
        <f>NA()</f>
        <v>#N/A</v>
      </c>
      <c r="AQ31" s="68" t="e">
        <f>NA()</f>
        <v>#N/A</v>
      </c>
      <c r="AR31" s="68" t="e">
        <f>NA()</f>
        <v>#N/A</v>
      </c>
      <c r="AS31" s="68" t="e">
        <f>NA()</f>
        <v>#N/A</v>
      </c>
      <c r="AT31" s="68" t="e">
        <f>NA()</f>
        <v>#N/A</v>
      </c>
      <c r="AU31" s="68" t="e">
        <f>NA()</f>
        <v>#N/A</v>
      </c>
      <c r="AV31" s="68" t="e">
        <f>NA()</f>
        <v>#N/A</v>
      </c>
      <c r="AW31" s="68" t="e">
        <f>NA()</f>
        <v>#N/A</v>
      </c>
      <c r="AX31" s="68" t="e">
        <f>NA()</f>
        <v>#N/A</v>
      </c>
      <c r="AY31" s="68" t="e">
        <f>NA()</f>
        <v>#N/A</v>
      </c>
      <c r="AZ31" s="68" t="e">
        <f>NA()</f>
        <v>#N/A</v>
      </c>
      <c r="BA31" s="68" t="e">
        <f>NA()</f>
        <v>#N/A</v>
      </c>
      <c r="BB31" s="68">
        <v>2</v>
      </c>
      <c r="BC31" s="68" t="e">
        <f>NA()</f>
        <v>#N/A</v>
      </c>
      <c r="BD31" s="68" t="e">
        <f>NA()</f>
        <v>#N/A</v>
      </c>
      <c r="BE31" s="68" t="e">
        <f>NA()</f>
        <v>#N/A</v>
      </c>
      <c r="BF31" s="68" t="e">
        <f>NA()</f>
        <v>#N/A</v>
      </c>
      <c r="BG31" s="68" t="e">
        <f>NA()</f>
        <v>#N/A</v>
      </c>
      <c r="BH31" s="68" t="e">
        <f>NA()</f>
        <v>#N/A</v>
      </c>
      <c r="BI31" s="68" t="e">
        <f>NA()</f>
        <v>#N/A</v>
      </c>
      <c r="BJ31" s="68" t="e">
        <f>NA()</f>
        <v>#N/A</v>
      </c>
      <c r="BK31" s="68" t="e">
        <f>NA()</f>
        <v>#N/A</v>
      </c>
      <c r="BL31" s="68" t="e">
        <f>NA()</f>
        <v>#N/A</v>
      </c>
      <c r="BM31" s="68" t="e">
        <f>NA()</f>
        <v>#N/A</v>
      </c>
      <c r="BN31" s="64" t="str">
        <f t="shared" si="5"/>
        <v>Ganymede</v>
      </c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</row>
    <row r="32" spans="1:106" ht="12" customHeight="1" x14ac:dyDescent="0.15">
      <c r="A32" s="4"/>
      <c r="B32" s="97"/>
      <c r="C32" s="100"/>
      <c r="D32" s="103"/>
      <c r="E32" s="100"/>
      <c r="F32" s="105"/>
      <c r="G32" s="106"/>
      <c r="H32" s="100"/>
      <c r="I32" s="100"/>
      <c r="J32" s="69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79" t="s">
        <v>48</v>
      </c>
      <c r="S32" s="81" t="str">
        <f>IF(B30="", "", I30*P34)</f>
        <v/>
      </c>
      <c r="T32" s="45"/>
      <c r="U32" s="5"/>
      <c r="V32" s="66"/>
      <c r="W32" s="66"/>
      <c r="X32" s="66"/>
      <c r="Y32" s="85"/>
      <c r="Z32" s="64" t="s">
        <v>58</v>
      </c>
      <c r="AA32" s="68" t="e">
        <f>NA()</f>
        <v>#N/A</v>
      </c>
      <c r="AB32" s="68" t="e">
        <f>NA()</f>
        <v>#N/A</v>
      </c>
      <c r="AC32" s="68" t="e">
        <f>NA()</f>
        <v>#N/A</v>
      </c>
      <c r="AD32" s="68" t="e">
        <f>NA()</f>
        <v>#N/A</v>
      </c>
      <c r="AE32" s="68" t="e">
        <f>NA()</f>
        <v>#N/A</v>
      </c>
      <c r="AF32" s="68" t="e">
        <f>NA()</f>
        <v>#N/A</v>
      </c>
      <c r="AG32" s="68" t="e">
        <f>NA()</f>
        <v>#N/A</v>
      </c>
      <c r="AH32" s="68" t="e">
        <f>NA()</f>
        <v>#N/A</v>
      </c>
      <c r="AI32" s="68" t="e">
        <f>NA()</f>
        <v>#N/A</v>
      </c>
      <c r="AJ32" s="68" t="e">
        <f>NA()</f>
        <v>#N/A</v>
      </c>
      <c r="AK32" s="68" t="e">
        <f>NA()</f>
        <v>#N/A</v>
      </c>
      <c r="AL32" s="68" t="e">
        <f>NA()</f>
        <v>#N/A</v>
      </c>
      <c r="AM32" s="68" t="e">
        <f>NA()</f>
        <v>#N/A</v>
      </c>
      <c r="AN32" s="68" t="e">
        <f>NA()</f>
        <v>#N/A</v>
      </c>
      <c r="AO32" s="68" t="e">
        <f>NA()</f>
        <v>#N/A</v>
      </c>
      <c r="AP32" s="68" t="e">
        <f>NA()</f>
        <v>#N/A</v>
      </c>
      <c r="AQ32" s="68" t="e">
        <f>NA()</f>
        <v>#N/A</v>
      </c>
      <c r="AR32" s="68" t="e">
        <f>NA()</f>
        <v>#N/A</v>
      </c>
      <c r="AS32" s="68" t="e">
        <f>NA()</f>
        <v>#N/A</v>
      </c>
      <c r="AT32" s="68" t="e">
        <f>NA()</f>
        <v>#N/A</v>
      </c>
      <c r="AU32" s="68" t="e">
        <f>NA()</f>
        <v>#N/A</v>
      </c>
      <c r="AV32" s="68" t="e">
        <f>NA()</f>
        <v>#N/A</v>
      </c>
      <c r="AW32" s="68" t="e">
        <f>NA()</f>
        <v>#N/A</v>
      </c>
      <c r="AX32" s="68">
        <v>2</v>
      </c>
      <c r="AY32" s="68" t="e">
        <f>NA()</f>
        <v>#N/A</v>
      </c>
      <c r="AZ32" s="68" t="e">
        <f>NA()</f>
        <v>#N/A</v>
      </c>
      <c r="BA32" s="68" t="e">
        <f>NA()</f>
        <v>#N/A</v>
      </c>
      <c r="BB32" s="68" t="e">
        <f>NA()</f>
        <v>#N/A</v>
      </c>
      <c r="BC32" s="68" t="e">
        <f>NA()</f>
        <v>#N/A</v>
      </c>
      <c r="BD32" s="68" t="e">
        <f>NA()</f>
        <v>#N/A</v>
      </c>
      <c r="BE32" s="68" t="e">
        <f>NA()</f>
        <v>#N/A</v>
      </c>
      <c r="BF32" s="68" t="e">
        <f>NA()</f>
        <v>#N/A</v>
      </c>
      <c r="BG32" s="68" t="e">
        <f>NA()</f>
        <v>#N/A</v>
      </c>
      <c r="BH32" s="68" t="e">
        <f>NA()</f>
        <v>#N/A</v>
      </c>
      <c r="BI32" s="68" t="e">
        <f>NA()</f>
        <v>#N/A</v>
      </c>
      <c r="BJ32" s="68" t="e">
        <f>NA()</f>
        <v>#N/A</v>
      </c>
      <c r="BK32" s="68" t="e">
        <f>NA()</f>
        <v>#N/A</v>
      </c>
      <c r="BL32" s="68" t="e">
        <f>NA()</f>
        <v>#N/A</v>
      </c>
      <c r="BM32" s="68" t="e">
        <f>NA()</f>
        <v>#N/A</v>
      </c>
      <c r="BN32" s="64" t="str">
        <f t="shared" si="5"/>
        <v>Io</v>
      </c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8">
        <v>1</v>
      </c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</row>
    <row r="33" spans="1:106" ht="12" customHeight="1" x14ac:dyDescent="0.15">
      <c r="A33" s="4"/>
      <c r="B33" s="97"/>
      <c r="C33" s="100"/>
      <c r="D33" s="103"/>
      <c r="E33" s="100"/>
      <c r="F33" s="105"/>
      <c r="G33" s="106"/>
      <c r="H33" s="100"/>
      <c r="I33" s="100"/>
      <c r="J33" s="69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80"/>
      <c r="S33" s="82"/>
      <c r="T33" s="44"/>
      <c r="U33" s="5"/>
      <c r="V33" s="66"/>
      <c r="W33" s="66"/>
      <c r="X33" s="66"/>
      <c r="Y33" s="85"/>
      <c r="Z33" s="64" t="s">
        <v>52</v>
      </c>
      <c r="AA33" s="68" t="e">
        <f>NA()</f>
        <v>#N/A</v>
      </c>
      <c r="AB33" s="68" t="e">
        <f>NA()</f>
        <v>#N/A</v>
      </c>
      <c r="AC33" s="68" t="e">
        <f>NA()</f>
        <v>#N/A</v>
      </c>
      <c r="AD33" s="68" t="e">
        <f>NA()</f>
        <v>#N/A</v>
      </c>
      <c r="AE33" s="68" t="e">
        <f>NA()</f>
        <v>#N/A</v>
      </c>
      <c r="AF33" s="68" t="e">
        <f>NA()</f>
        <v>#N/A</v>
      </c>
      <c r="AG33" s="68" t="e">
        <f>NA()</f>
        <v>#N/A</v>
      </c>
      <c r="AH33" s="68" t="e">
        <f>NA()</f>
        <v>#N/A</v>
      </c>
      <c r="AI33" s="68">
        <v>3</v>
      </c>
      <c r="AJ33" s="68" t="e">
        <f>NA()</f>
        <v>#N/A</v>
      </c>
      <c r="AK33" s="68" t="e">
        <f>NA()</f>
        <v>#N/A</v>
      </c>
      <c r="AL33" s="68" t="e">
        <f>NA()</f>
        <v>#N/A</v>
      </c>
      <c r="AM33" s="68" t="e">
        <f>NA()</f>
        <v>#N/A</v>
      </c>
      <c r="AN33" s="68" t="e">
        <f>NA()</f>
        <v>#N/A</v>
      </c>
      <c r="AO33" s="68" t="e">
        <f>NA()</f>
        <v>#N/A</v>
      </c>
      <c r="AP33" s="68" t="e">
        <f>NA()</f>
        <v>#N/A</v>
      </c>
      <c r="AQ33" s="68" t="e">
        <f>NA()</f>
        <v>#N/A</v>
      </c>
      <c r="AR33" s="68" t="e">
        <f>NA()</f>
        <v>#N/A</v>
      </c>
      <c r="AS33" s="68" t="e">
        <f>NA()</f>
        <v>#N/A</v>
      </c>
      <c r="AT33" s="68" t="e">
        <f>NA()</f>
        <v>#N/A</v>
      </c>
      <c r="AU33" s="68" t="e">
        <f>NA()</f>
        <v>#N/A</v>
      </c>
      <c r="AV33" s="68" t="e">
        <f>NA()</f>
        <v>#N/A</v>
      </c>
      <c r="AW33" s="68" t="e">
        <f>NA()</f>
        <v>#N/A</v>
      </c>
      <c r="AX33" s="68" t="e">
        <f>NA()</f>
        <v>#N/A</v>
      </c>
      <c r="AY33" s="68" t="e">
        <f>NA()</f>
        <v>#N/A</v>
      </c>
      <c r="AZ33" s="68" t="e">
        <f>NA()</f>
        <v>#N/A</v>
      </c>
      <c r="BA33" s="68" t="e">
        <f>NA()</f>
        <v>#N/A</v>
      </c>
      <c r="BB33" s="68" t="e">
        <f>NA()</f>
        <v>#N/A</v>
      </c>
      <c r="BC33" s="68" t="e">
        <f>NA()</f>
        <v>#N/A</v>
      </c>
      <c r="BD33" s="68" t="e">
        <f>NA()</f>
        <v>#N/A</v>
      </c>
      <c r="BE33" s="68" t="e">
        <f>NA()</f>
        <v>#N/A</v>
      </c>
      <c r="BF33" s="68">
        <v>7</v>
      </c>
      <c r="BG33" s="68">
        <v>1</v>
      </c>
      <c r="BH33" s="68" t="e">
        <f>NA()</f>
        <v>#N/A</v>
      </c>
      <c r="BI33" s="68" t="e">
        <f>NA()</f>
        <v>#N/A</v>
      </c>
      <c r="BJ33" s="68" t="e">
        <f>NA()</f>
        <v>#N/A</v>
      </c>
      <c r="BK33" s="68" t="e">
        <f>NA()</f>
        <v>#N/A</v>
      </c>
      <c r="BL33" s="68">
        <v>0</v>
      </c>
      <c r="BM33" s="68" t="e">
        <f>NA()</f>
        <v>#N/A</v>
      </c>
      <c r="BN33" s="64" t="str">
        <f t="shared" si="5"/>
        <v>Saturn Fly-by</v>
      </c>
      <c r="BO33" s="66"/>
      <c r="BP33" s="66"/>
      <c r="BQ33" s="66"/>
      <c r="BR33" s="66"/>
      <c r="BS33" s="66"/>
      <c r="BT33" s="66"/>
      <c r="BU33" s="66"/>
      <c r="BV33" s="66"/>
      <c r="BW33" s="68">
        <v>3</v>
      </c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8">
        <v>1</v>
      </c>
      <c r="CU33" s="66"/>
      <c r="CV33" s="66"/>
      <c r="CW33" s="66"/>
      <c r="CX33" s="66"/>
      <c r="CY33" s="66"/>
      <c r="CZ33" s="68">
        <v>5</v>
      </c>
      <c r="DA33" s="68"/>
      <c r="DB33" s="66"/>
    </row>
    <row r="34" spans="1:106" ht="12" customHeight="1" x14ac:dyDescent="0.15">
      <c r="A34" s="4"/>
      <c r="B34" s="98"/>
      <c r="C34" s="101"/>
      <c r="D34" s="104"/>
      <c r="E34" s="101"/>
      <c r="F34" s="105"/>
      <c r="G34" s="107"/>
      <c r="H34" s="101"/>
      <c r="I34" s="101"/>
      <c r="J34" s="70"/>
      <c r="K34" s="87"/>
      <c r="L34" s="88"/>
      <c r="M34" s="88"/>
      <c r="N34" s="89"/>
      <c r="O34" s="16" t="s">
        <v>47</v>
      </c>
      <c r="P34" s="17" t="str">
        <f t="shared" ref="P34" si="26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27">IF($B30="","",IF(Q34 &gt;= S32, "Y", "N"))</f>
        <v/>
      </c>
      <c r="T34" s="47"/>
      <c r="U34" s="5"/>
      <c r="V34" s="66"/>
      <c r="W34" s="66"/>
      <c r="X34" s="66"/>
      <c r="Y34" s="85"/>
      <c r="Z34" s="64" t="s">
        <v>61</v>
      </c>
      <c r="AA34" s="68" t="e">
        <f>NA()</f>
        <v>#N/A</v>
      </c>
      <c r="AB34" s="68" t="e">
        <f>NA()</f>
        <v>#N/A</v>
      </c>
      <c r="AC34" s="68" t="e">
        <f>NA()</f>
        <v>#N/A</v>
      </c>
      <c r="AD34" s="68" t="e">
        <f>NA()</f>
        <v>#N/A</v>
      </c>
      <c r="AE34" s="68" t="e">
        <f>NA()</f>
        <v>#N/A</v>
      </c>
      <c r="AF34" s="68" t="e">
        <f>NA()</f>
        <v>#N/A</v>
      </c>
      <c r="AG34" s="68" t="e">
        <f>NA()</f>
        <v>#N/A</v>
      </c>
      <c r="AH34" s="68" t="e">
        <f>NA()</f>
        <v>#N/A</v>
      </c>
      <c r="AI34" s="68" t="e">
        <f>NA()</f>
        <v>#N/A</v>
      </c>
      <c r="AJ34" s="68" t="e">
        <f>NA()</f>
        <v>#N/A</v>
      </c>
      <c r="AK34" s="68" t="e">
        <f>NA()</f>
        <v>#N/A</v>
      </c>
      <c r="AL34" s="68" t="e">
        <f>NA()</f>
        <v>#N/A</v>
      </c>
      <c r="AM34" s="68" t="e">
        <f>NA()</f>
        <v>#N/A</v>
      </c>
      <c r="AN34" s="68" t="e">
        <f>NA()</f>
        <v>#N/A</v>
      </c>
      <c r="AO34" s="68" t="e">
        <f>NA()</f>
        <v>#N/A</v>
      </c>
      <c r="AP34" s="68" t="e">
        <f>NA()</f>
        <v>#N/A</v>
      </c>
      <c r="AQ34" s="68" t="e">
        <f>NA()</f>
        <v>#N/A</v>
      </c>
      <c r="AR34" s="68" t="e">
        <f>NA()</f>
        <v>#N/A</v>
      </c>
      <c r="AS34" s="68" t="e">
        <f>NA()</f>
        <v>#N/A</v>
      </c>
      <c r="AT34" s="68" t="e">
        <f>NA()</f>
        <v>#N/A</v>
      </c>
      <c r="AU34" s="68" t="e">
        <f>NA()</f>
        <v>#N/A</v>
      </c>
      <c r="AV34" s="68" t="e">
        <f>NA()</f>
        <v>#N/A</v>
      </c>
      <c r="AW34" s="68" t="e">
        <f>NA()</f>
        <v>#N/A</v>
      </c>
      <c r="AX34" s="68" t="e">
        <f>NA()</f>
        <v>#N/A</v>
      </c>
      <c r="AY34" s="68" t="e">
        <f>NA()</f>
        <v>#N/A</v>
      </c>
      <c r="AZ34" s="68" t="e">
        <f>NA()</f>
        <v>#N/A</v>
      </c>
      <c r="BA34" s="68" t="e">
        <f>NA()</f>
        <v>#N/A</v>
      </c>
      <c r="BB34" s="68" t="e">
        <f>NA()</f>
        <v>#N/A</v>
      </c>
      <c r="BC34" s="68" t="e">
        <f>NA()</f>
        <v>#N/A</v>
      </c>
      <c r="BD34" s="68" t="e">
        <f>NA()</f>
        <v>#N/A</v>
      </c>
      <c r="BE34" s="68">
        <v>7</v>
      </c>
      <c r="BF34" s="68" t="e">
        <f>NA()</f>
        <v>#N/A</v>
      </c>
      <c r="BG34" s="68" t="e">
        <f>NA()</f>
        <v>#N/A</v>
      </c>
      <c r="BH34" s="68">
        <v>2</v>
      </c>
      <c r="BI34" s="68">
        <v>1</v>
      </c>
      <c r="BJ34" s="68">
        <v>1</v>
      </c>
      <c r="BK34" s="68">
        <v>2</v>
      </c>
      <c r="BL34" s="68" t="e">
        <f>NA()</f>
        <v>#N/A</v>
      </c>
      <c r="BM34" s="68" t="e">
        <f>NA()</f>
        <v>#N/A</v>
      </c>
      <c r="BN34" s="64" t="str">
        <f t="shared" si="5"/>
        <v>Saturn Orbit</v>
      </c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8">
        <v>1</v>
      </c>
      <c r="CT34" s="66"/>
      <c r="CU34" s="68"/>
      <c r="CV34" s="68">
        <v>1</v>
      </c>
      <c r="CW34" s="68"/>
      <c r="CX34" s="68"/>
      <c r="CY34" s="68">
        <v>1</v>
      </c>
      <c r="CZ34" s="66"/>
      <c r="DA34" s="66"/>
      <c r="DB34" s="66"/>
    </row>
    <row r="35" spans="1:106" ht="12" customHeight="1" x14ac:dyDescent="0.15">
      <c r="A35" s="4"/>
      <c r="B35" s="96"/>
      <c r="C35" s="99" t="str">
        <f t="shared" ref="C35" si="28">IF(B35="", "", "to")</f>
        <v/>
      </c>
      <c r="D35" s="102"/>
      <c r="E35" s="99" t="str" cm="1">
        <f t="array" ref="E35">IF(B35="", "", _xlfn.XLOOKUP(B35, Origins, _xlfn.XLOOKUP(D35, Destinations, Maneuver_Years, ""), ""))</f>
        <v/>
      </c>
      <c r="F35" s="105"/>
      <c r="G35" s="106" t="str">
        <f>IF(B35="","",ROUNDUP(E35*F35,0))</f>
        <v/>
      </c>
      <c r="H35" s="100" t="str" cm="1">
        <f t="array" ref="H35">IF(B35="", "", _xlfn.XLOOKUP(B35, Origins, _xlfn.XLOOKUP(D35, Destinations, Maneuver_Difficulties,"")))</f>
        <v/>
      </c>
      <c r="I35" s="100" t="str">
        <f t="shared" ref="I35" si="29">IF(AND(F35&lt;1, F35&gt;0), ROUNDUP(H35/F35, 0), H35)</f>
        <v/>
      </c>
      <c r="J35" s="69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71"/>
      <c r="S35" s="72"/>
      <c r="T35" s="43"/>
      <c r="U35" s="5"/>
      <c r="V35" s="66"/>
      <c r="W35" s="66"/>
      <c r="X35" s="66"/>
      <c r="Y35" s="85"/>
      <c r="Z35" s="64" t="s">
        <v>62</v>
      </c>
      <c r="AA35" s="68" t="e">
        <f>NA()</f>
        <v>#N/A</v>
      </c>
      <c r="AB35" s="68" t="e">
        <f>NA()</f>
        <v>#N/A</v>
      </c>
      <c r="AC35" s="68" t="e">
        <f>NA()</f>
        <v>#N/A</v>
      </c>
      <c r="AD35" s="68" t="e">
        <f>NA()</f>
        <v>#N/A</v>
      </c>
      <c r="AE35" s="68" t="e">
        <f>NA()</f>
        <v>#N/A</v>
      </c>
      <c r="AF35" s="68" t="e">
        <f>NA()</f>
        <v>#N/A</v>
      </c>
      <c r="AG35" s="68" t="e">
        <f>NA()</f>
        <v>#N/A</v>
      </c>
      <c r="AH35" s="68" t="e">
        <f>NA()</f>
        <v>#N/A</v>
      </c>
      <c r="AI35" s="68" t="e">
        <f>NA()</f>
        <v>#N/A</v>
      </c>
      <c r="AJ35" s="68" t="e">
        <f>NA()</f>
        <v>#N/A</v>
      </c>
      <c r="AK35" s="68" t="e">
        <f>NA()</f>
        <v>#N/A</v>
      </c>
      <c r="AL35" s="68" t="e">
        <f>NA()</f>
        <v>#N/A</v>
      </c>
      <c r="AM35" s="68" t="e">
        <f>NA()</f>
        <v>#N/A</v>
      </c>
      <c r="AN35" s="68" t="e">
        <f>NA()</f>
        <v>#N/A</v>
      </c>
      <c r="AO35" s="68" t="e">
        <f>NA()</f>
        <v>#N/A</v>
      </c>
      <c r="AP35" s="68" t="e">
        <f>NA()</f>
        <v>#N/A</v>
      </c>
      <c r="AQ35" s="68" t="e">
        <f>NA()</f>
        <v>#N/A</v>
      </c>
      <c r="AR35" s="68" t="e">
        <f>NA()</f>
        <v>#N/A</v>
      </c>
      <c r="AS35" s="68" t="e">
        <f>NA()</f>
        <v>#N/A</v>
      </c>
      <c r="AT35" s="68" t="e">
        <f>NA()</f>
        <v>#N/A</v>
      </c>
      <c r="AU35" s="68" t="e">
        <f>NA()</f>
        <v>#N/A</v>
      </c>
      <c r="AV35" s="68" t="e">
        <f>NA()</f>
        <v>#N/A</v>
      </c>
      <c r="AW35" s="68" t="e">
        <f>NA()</f>
        <v>#N/A</v>
      </c>
      <c r="AX35" s="68" t="e">
        <f>NA()</f>
        <v>#N/A</v>
      </c>
      <c r="AY35" s="68" t="e">
        <f>NA()</f>
        <v>#N/A</v>
      </c>
      <c r="AZ35" s="68" t="e">
        <f>NA()</f>
        <v>#N/A</v>
      </c>
      <c r="BA35" s="68" t="e">
        <f>NA()</f>
        <v>#N/A</v>
      </c>
      <c r="BB35" s="68" t="e">
        <f>NA()</f>
        <v>#N/A</v>
      </c>
      <c r="BC35" s="68" t="e">
        <f>NA()</f>
        <v>#N/A</v>
      </c>
      <c r="BD35" s="68" t="e">
        <f>NA()</f>
        <v>#N/A</v>
      </c>
      <c r="BE35" s="68" t="e">
        <f>NA()</f>
        <v>#N/A</v>
      </c>
      <c r="BF35" s="68">
        <v>2</v>
      </c>
      <c r="BG35" s="68" t="e">
        <f>NA()</f>
        <v>#N/A</v>
      </c>
      <c r="BH35" s="68" t="e">
        <f>NA()</f>
        <v>#N/A</v>
      </c>
      <c r="BI35" s="68" t="e">
        <f>NA()</f>
        <v>#N/A</v>
      </c>
      <c r="BJ35" s="68">
        <v>0</v>
      </c>
      <c r="BK35" s="68" t="e">
        <f>NA()</f>
        <v>#N/A</v>
      </c>
      <c r="BL35" s="68" t="e">
        <f>NA()</f>
        <v>#N/A</v>
      </c>
      <c r="BM35" s="68" t="e">
        <f>NA()</f>
        <v>#N/A</v>
      </c>
      <c r="BN35" s="64" t="str">
        <f t="shared" si="5"/>
        <v>Titan Orbit</v>
      </c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8">
        <v>1</v>
      </c>
      <c r="CU35" s="66"/>
      <c r="CV35" s="66"/>
      <c r="CW35" s="66"/>
      <c r="CX35" s="66"/>
      <c r="CY35" s="66"/>
      <c r="CZ35" s="66"/>
      <c r="DA35" s="66"/>
      <c r="DB35" s="66"/>
    </row>
    <row r="36" spans="1:106" ht="12" customHeight="1" x14ac:dyDescent="0.15">
      <c r="A36" s="4"/>
      <c r="B36" s="97"/>
      <c r="C36" s="100"/>
      <c r="D36" s="103"/>
      <c r="E36" s="100"/>
      <c r="F36" s="105"/>
      <c r="G36" s="106"/>
      <c r="H36" s="100"/>
      <c r="I36" s="100"/>
      <c r="J36" s="69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73"/>
      <c r="S36" s="74"/>
      <c r="T36" s="44"/>
      <c r="U36" s="5"/>
      <c r="V36" s="66"/>
      <c r="W36" s="66"/>
      <c r="X36" s="66"/>
      <c r="Y36" s="85"/>
      <c r="Z36" s="64" t="s">
        <v>63</v>
      </c>
      <c r="AA36" s="68" t="e">
        <f>NA()</f>
        <v>#N/A</v>
      </c>
      <c r="AB36" s="68" t="e">
        <f>NA()</f>
        <v>#N/A</v>
      </c>
      <c r="AC36" s="68" t="e">
        <f>NA()</f>
        <v>#N/A</v>
      </c>
      <c r="AD36" s="68" t="e">
        <f>NA()</f>
        <v>#N/A</v>
      </c>
      <c r="AE36" s="68" t="e">
        <f>NA()</f>
        <v>#N/A</v>
      </c>
      <c r="AF36" s="68" t="e">
        <f>NA()</f>
        <v>#N/A</v>
      </c>
      <c r="AG36" s="68" t="e">
        <f>NA()</f>
        <v>#N/A</v>
      </c>
      <c r="AH36" s="68" t="e">
        <f>NA()</f>
        <v>#N/A</v>
      </c>
      <c r="AI36" s="68" t="e">
        <f>NA()</f>
        <v>#N/A</v>
      </c>
      <c r="AJ36" s="68" t="e">
        <f>NA()</f>
        <v>#N/A</v>
      </c>
      <c r="AK36" s="68" t="e">
        <f>NA()</f>
        <v>#N/A</v>
      </c>
      <c r="AL36" s="68" t="e">
        <f>NA()</f>
        <v>#N/A</v>
      </c>
      <c r="AM36" s="68" t="e">
        <f>NA()</f>
        <v>#N/A</v>
      </c>
      <c r="AN36" s="68" t="e">
        <f>NA()</f>
        <v>#N/A</v>
      </c>
      <c r="AO36" s="68" t="e">
        <f>NA()</f>
        <v>#N/A</v>
      </c>
      <c r="AP36" s="68" t="e">
        <f>NA()</f>
        <v>#N/A</v>
      </c>
      <c r="AQ36" s="68" t="e">
        <f>NA()</f>
        <v>#N/A</v>
      </c>
      <c r="AR36" s="68" t="e">
        <f>NA()</f>
        <v>#N/A</v>
      </c>
      <c r="AS36" s="68" t="e">
        <f>NA()</f>
        <v>#N/A</v>
      </c>
      <c r="AT36" s="68" t="e">
        <f>NA()</f>
        <v>#N/A</v>
      </c>
      <c r="AU36" s="68" t="e">
        <f>NA()</f>
        <v>#N/A</v>
      </c>
      <c r="AV36" s="68" t="e">
        <f>NA()</f>
        <v>#N/A</v>
      </c>
      <c r="AW36" s="68" t="e">
        <f>NA()</f>
        <v>#N/A</v>
      </c>
      <c r="AX36" s="68" t="e">
        <f>NA()</f>
        <v>#N/A</v>
      </c>
      <c r="AY36" s="68" t="e">
        <f>NA()</f>
        <v>#N/A</v>
      </c>
      <c r="AZ36" s="68" t="e">
        <f>NA()</f>
        <v>#N/A</v>
      </c>
      <c r="BA36" s="68" t="e">
        <f>NA()</f>
        <v>#N/A</v>
      </c>
      <c r="BB36" s="68" t="e">
        <f>NA()</f>
        <v>#N/A</v>
      </c>
      <c r="BC36" s="68" t="e">
        <f>NA()</f>
        <v>#N/A</v>
      </c>
      <c r="BD36" s="68" t="e">
        <f>NA()</f>
        <v>#N/A</v>
      </c>
      <c r="BE36" s="68" t="e">
        <f>NA()</f>
        <v>#N/A</v>
      </c>
      <c r="BF36" s="68" t="e">
        <f>NA()</f>
        <v>#N/A</v>
      </c>
      <c r="BG36" s="68" t="e">
        <f>NA()</f>
        <v>#N/A</v>
      </c>
      <c r="BH36" s="68">
        <v>2</v>
      </c>
      <c r="BI36" s="68" t="e">
        <f>NA()</f>
        <v>#N/A</v>
      </c>
      <c r="BJ36" s="68" t="e">
        <f>NA()</f>
        <v>#N/A</v>
      </c>
      <c r="BK36" s="68" t="e">
        <f>NA()</f>
        <v>#N/A</v>
      </c>
      <c r="BL36" s="68" t="e">
        <f>NA()</f>
        <v>#N/A</v>
      </c>
      <c r="BM36" s="68" t="e">
        <f>NA()</f>
        <v>#N/A</v>
      </c>
      <c r="BN36" s="64" t="str">
        <f t="shared" si="5"/>
        <v>Titan</v>
      </c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</row>
    <row r="37" spans="1:106" ht="12" customHeight="1" x14ac:dyDescent="0.15">
      <c r="A37" s="4"/>
      <c r="B37" s="97"/>
      <c r="C37" s="100"/>
      <c r="D37" s="103"/>
      <c r="E37" s="100"/>
      <c r="F37" s="105"/>
      <c r="G37" s="106"/>
      <c r="H37" s="100"/>
      <c r="I37" s="100"/>
      <c r="J37" s="69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79" t="s">
        <v>48</v>
      </c>
      <c r="S37" s="81" t="str">
        <f>IF(B35="", "", I35*P39)</f>
        <v/>
      </c>
      <c r="T37" s="45"/>
      <c r="U37" s="5"/>
      <c r="V37" s="66"/>
      <c r="W37" s="66"/>
      <c r="X37" s="66"/>
      <c r="Y37" s="85"/>
      <c r="Z37" s="64" t="s">
        <v>64</v>
      </c>
      <c r="AA37" s="68" t="e">
        <f>NA()</f>
        <v>#N/A</v>
      </c>
      <c r="AB37" s="68" t="e">
        <f>NA()</f>
        <v>#N/A</v>
      </c>
      <c r="AC37" s="68" t="e">
        <f>NA()</f>
        <v>#N/A</v>
      </c>
      <c r="AD37" s="68" t="e">
        <f>NA()</f>
        <v>#N/A</v>
      </c>
      <c r="AE37" s="68" t="e">
        <f>NA()</f>
        <v>#N/A</v>
      </c>
      <c r="AF37" s="68" t="e">
        <f>NA()</f>
        <v>#N/A</v>
      </c>
      <c r="AG37" s="68" t="e">
        <f>NA()</f>
        <v>#N/A</v>
      </c>
      <c r="AH37" s="68" t="e">
        <f>NA()</f>
        <v>#N/A</v>
      </c>
      <c r="AI37" s="68" t="e">
        <f>NA()</f>
        <v>#N/A</v>
      </c>
      <c r="AJ37" s="68" t="e">
        <f>NA()</f>
        <v>#N/A</v>
      </c>
      <c r="AK37" s="68" t="e">
        <f>NA()</f>
        <v>#N/A</v>
      </c>
      <c r="AL37" s="68" t="e">
        <f>NA()</f>
        <v>#N/A</v>
      </c>
      <c r="AM37" s="68" t="e">
        <f>NA()</f>
        <v>#N/A</v>
      </c>
      <c r="AN37" s="68" t="e">
        <f>NA()</f>
        <v>#N/A</v>
      </c>
      <c r="AO37" s="68" t="e">
        <f>NA()</f>
        <v>#N/A</v>
      </c>
      <c r="AP37" s="68" t="e">
        <f>NA()</f>
        <v>#N/A</v>
      </c>
      <c r="AQ37" s="68" t="e">
        <f>NA()</f>
        <v>#N/A</v>
      </c>
      <c r="AR37" s="68" t="e">
        <f>NA()</f>
        <v>#N/A</v>
      </c>
      <c r="AS37" s="68" t="e">
        <f>NA()</f>
        <v>#N/A</v>
      </c>
      <c r="AT37" s="68" t="e">
        <f>NA()</f>
        <v>#N/A</v>
      </c>
      <c r="AU37" s="68" t="e">
        <f>NA()</f>
        <v>#N/A</v>
      </c>
      <c r="AV37" s="68" t="e">
        <f>NA()</f>
        <v>#N/A</v>
      </c>
      <c r="AW37" s="68" t="e">
        <f>NA()</f>
        <v>#N/A</v>
      </c>
      <c r="AX37" s="68" t="e">
        <f>NA()</f>
        <v>#N/A</v>
      </c>
      <c r="AY37" s="68" t="e">
        <f>NA()</f>
        <v>#N/A</v>
      </c>
      <c r="AZ37" s="68" t="e">
        <f>NA()</f>
        <v>#N/A</v>
      </c>
      <c r="BA37" s="68" t="e">
        <f>NA()</f>
        <v>#N/A</v>
      </c>
      <c r="BB37" s="68" t="e">
        <f>NA()</f>
        <v>#N/A</v>
      </c>
      <c r="BC37" s="68" t="e">
        <f>NA()</f>
        <v>#N/A</v>
      </c>
      <c r="BD37" s="68" t="e">
        <f>NA()</f>
        <v>#N/A</v>
      </c>
      <c r="BE37" s="68" t="e">
        <f>NA()</f>
        <v>#N/A</v>
      </c>
      <c r="BF37" s="68">
        <v>2</v>
      </c>
      <c r="BG37" s="68" t="e">
        <f>NA()</f>
        <v>#N/A</v>
      </c>
      <c r="BH37" s="68" t="e">
        <f>NA()</f>
        <v>#N/A</v>
      </c>
      <c r="BI37" s="68" t="e">
        <f>NA()</f>
        <v>#N/A</v>
      </c>
      <c r="BJ37" s="68" t="e">
        <f>NA()</f>
        <v>#N/A</v>
      </c>
      <c r="BK37" s="68" t="e">
        <f>NA()</f>
        <v>#N/A</v>
      </c>
      <c r="BL37" s="68" t="e">
        <f>NA()</f>
        <v>#N/A</v>
      </c>
      <c r="BM37" s="68" t="e">
        <f>NA()</f>
        <v>#N/A</v>
      </c>
      <c r="BN37" s="64" t="str">
        <f t="shared" si="5"/>
        <v>Enceladus</v>
      </c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8">
        <v>1</v>
      </c>
      <c r="CU37" s="66"/>
      <c r="CV37" s="66"/>
      <c r="CW37" s="66"/>
      <c r="CX37" s="66"/>
      <c r="CY37" s="66"/>
      <c r="CZ37" s="66"/>
      <c r="DA37" s="66"/>
      <c r="DB37" s="66"/>
    </row>
    <row r="38" spans="1:106" ht="12" customHeight="1" x14ac:dyDescent="0.15">
      <c r="A38" s="4"/>
      <c r="B38" s="97"/>
      <c r="C38" s="100"/>
      <c r="D38" s="103"/>
      <c r="E38" s="100"/>
      <c r="F38" s="105"/>
      <c r="G38" s="106"/>
      <c r="H38" s="100"/>
      <c r="I38" s="100"/>
      <c r="J38" s="69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80"/>
      <c r="S38" s="82"/>
      <c r="T38" s="44"/>
      <c r="U38" s="5"/>
      <c r="V38" s="66"/>
      <c r="W38" s="66"/>
      <c r="X38" s="66"/>
      <c r="Y38" s="86"/>
      <c r="Z38" s="64" t="s">
        <v>53</v>
      </c>
      <c r="AA38" s="68" t="e">
        <f>NA()</f>
        <v>#N/A</v>
      </c>
      <c r="AB38" s="68" t="e">
        <f>NA()</f>
        <v>#N/A</v>
      </c>
      <c r="AC38" s="68" t="e">
        <f>NA()</f>
        <v>#N/A</v>
      </c>
      <c r="AD38" s="68" t="e">
        <f>NA()</f>
        <v>#N/A</v>
      </c>
      <c r="AE38" s="68" t="e">
        <f>NA()</f>
        <v>#N/A</v>
      </c>
      <c r="AF38" s="68" t="e">
        <f>NA()</f>
        <v>#N/A</v>
      </c>
      <c r="AG38" s="68" t="e">
        <f>NA()</f>
        <v>#N/A</v>
      </c>
      <c r="AH38" s="68" t="e">
        <f>NA()</f>
        <v>#N/A</v>
      </c>
      <c r="AI38" s="68">
        <v>4</v>
      </c>
      <c r="AJ38" s="68" t="e">
        <f>NA()</f>
        <v>#N/A</v>
      </c>
      <c r="AK38" s="68" t="e">
        <f>NA()</f>
        <v>#N/A</v>
      </c>
      <c r="AL38" s="68" t="e">
        <f>NA()</f>
        <v>#N/A</v>
      </c>
      <c r="AM38" s="68" t="e">
        <f>NA()</f>
        <v>#N/A</v>
      </c>
      <c r="AN38" s="68" t="e">
        <f>NA()</f>
        <v>#N/A</v>
      </c>
      <c r="AO38" s="68" t="e">
        <f>NA()</f>
        <v>#N/A</v>
      </c>
      <c r="AP38" s="68" t="e">
        <f>NA()</f>
        <v>#N/A</v>
      </c>
      <c r="AQ38" s="68" t="e">
        <f>NA()</f>
        <v>#N/A</v>
      </c>
      <c r="AR38" s="68" t="e">
        <f>NA()</f>
        <v>#N/A</v>
      </c>
      <c r="AS38" s="68" t="e">
        <f>NA()</f>
        <v>#N/A</v>
      </c>
      <c r="AT38" s="68" t="e">
        <f>NA()</f>
        <v>#N/A</v>
      </c>
      <c r="AU38" s="68" t="e">
        <f>NA()</f>
        <v>#N/A</v>
      </c>
      <c r="AV38" s="68" t="e">
        <f>NA()</f>
        <v>#N/A</v>
      </c>
      <c r="AW38" s="68" t="e">
        <f>NA()</f>
        <v>#N/A</v>
      </c>
      <c r="AX38" s="68" t="e">
        <f>NA()</f>
        <v>#N/A</v>
      </c>
      <c r="AY38" s="68" t="e">
        <f>NA()</f>
        <v>#N/A</v>
      </c>
      <c r="AZ38" s="68" t="e">
        <f>NA()</f>
        <v>#N/A</v>
      </c>
      <c r="BA38" s="68" t="e">
        <f>NA()</f>
        <v>#N/A</v>
      </c>
      <c r="BB38" s="68" t="e">
        <f>NA()</f>
        <v>#N/A</v>
      </c>
      <c r="BC38" s="68" t="e">
        <f>NA()</f>
        <v>#N/A</v>
      </c>
      <c r="BD38" s="68" t="e">
        <f>NA()</f>
        <v>#N/A</v>
      </c>
      <c r="BE38" s="68" t="e">
        <f>NA()</f>
        <v>#N/A</v>
      </c>
      <c r="BF38" s="68" t="e">
        <f>NA()</f>
        <v>#N/A</v>
      </c>
      <c r="BG38" s="68" t="e">
        <f>NA()</f>
        <v>#N/A</v>
      </c>
      <c r="BH38" s="68" t="e">
        <f>NA()</f>
        <v>#N/A</v>
      </c>
      <c r="BI38" s="68" t="e">
        <f>NA()</f>
        <v>#N/A</v>
      </c>
      <c r="BJ38" s="68" t="e">
        <f>NA()</f>
        <v>#N/A</v>
      </c>
      <c r="BK38" s="68" t="e">
        <f>NA()</f>
        <v>#N/A</v>
      </c>
      <c r="BL38" s="68" t="e">
        <f>NA()</f>
        <v>#N/A</v>
      </c>
      <c r="BM38" s="68">
        <v>0</v>
      </c>
      <c r="BN38" s="64" t="str">
        <f t="shared" si="5"/>
        <v>Uranus Fly-by</v>
      </c>
      <c r="BO38" s="66"/>
      <c r="BP38" s="66"/>
      <c r="BQ38" s="66"/>
      <c r="BR38" s="66"/>
      <c r="BS38" s="66"/>
      <c r="BT38" s="66"/>
      <c r="BU38" s="66"/>
      <c r="BV38" s="66"/>
      <c r="BW38" s="68">
        <v>9</v>
      </c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>
        <v>4</v>
      </c>
      <c r="DB38" s="66"/>
    </row>
    <row r="39" spans="1:106" ht="12" customHeight="1" x14ac:dyDescent="0.15">
      <c r="A39" s="4"/>
      <c r="B39" s="98"/>
      <c r="C39" s="101"/>
      <c r="D39" s="104"/>
      <c r="E39" s="101"/>
      <c r="F39" s="105"/>
      <c r="G39" s="107"/>
      <c r="H39" s="101"/>
      <c r="I39" s="101"/>
      <c r="J39" s="70"/>
      <c r="K39" s="87"/>
      <c r="L39" s="88"/>
      <c r="M39" s="88"/>
      <c r="N39" s="89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46"/>
      <c r="U39" s="5"/>
      <c r="Z39" s="1"/>
      <c r="BN39" s="1"/>
    </row>
    <row r="40" spans="1:106" ht="12" customHeight="1" x14ac:dyDescent="0.15">
      <c r="A40" s="4"/>
      <c r="B40" s="96"/>
      <c r="C40" s="99" t="str">
        <f t="shared" ref="C40" si="34">IF(B40="", "", "to")</f>
        <v/>
      </c>
      <c r="D40" s="102"/>
      <c r="E40" s="99" t="str" cm="1">
        <f t="array" ref="E40">IF(B40="", "", _xlfn.XLOOKUP(B40, Origins, _xlfn.XLOOKUP(D40, Destinations, Maneuver_Years, ""), ""))</f>
        <v/>
      </c>
      <c r="F40" s="105"/>
      <c r="G40" s="111" t="str">
        <f>IF(B40="","",ROUNDUP(E40*F40,0))</f>
        <v/>
      </c>
      <c r="H40" s="100" t="str" cm="1">
        <f t="array" ref="H40">IF(B40="", "", _xlfn.XLOOKUP(B40, Origins, _xlfn.XLOOKUP(D40, Destinations, Maneuver_Difficulties,"")))</f>
        <v/>
      </c>
      <c r="I40" s="99" t="str">
        <f t="shared" ref="I40" si="35">IF(AND(F40&lt;1, F40&gt;0), ROUNDUP(H40/F40, 0), H40)</f>
        <v/>
      </c>
      <c r="J40" s="108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36">IF(M40="", "", M40*O40)</f>
        <v/>
      </c>
      <c r="Q40" s="20" t="str">
        <f t="shared" ref="Q40:Q43" si="37">IF(N40="", "", N40*O40)</f>
        <v/>
      </c>
      <c r="R40" s="109"/>
      <c r="S40" s="110"/>
      <c r="T40" s="43"/>
      <c r="U40" s="5"/>
    </row>
    <row r="41" spans="1:106" ht="12" customHeight="1" x14ac:dyDescent="0.15">
      <c r="A41" s="4"/>
      <c r="B41" s="97"/>
      <c r="C41" s="100"/>
      <c r="D41" s="103"/>
      <c r="E41" s="100"/>
      <c r="F41" s="105"/>
      <c r="G41" s="106"/>
      <c r="H41" s="100"/>
      <c r="I41" s="100"/>
      <c r="J41" s="69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73"/>
      <c r="S41" s="74"/>
      <c r="T41" s="44"/>
      <c r="U41" s="5"/>
    </row>
    <row r="42" spans="1:106" ht="12" customHeight="1" x14ac:dyDescent="0.15">
      <c r="A42" s="4"/>
      <c r="B42" s="97"/>
      <c r="C42" s="100"/>
      <c r="D42" s="103"/>
      <c r="E42" s="100"/>
      <c r="F42" s="105"/>
      <c r="G42" s="106"/>
      <c r="H42" s="100"/>
      <c r="I42" s="100"/>
      <c r="J42" s="69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79" t="s">
        <v>48</v>
      </c>
      <c r="S42" s="81" t="str">
        <f>IF(B40="", "", I40*P44)</f>
        <v/>
      </c>
      <c r="T42" s="45"/>
      <c r="U42" s="5"/>
    </row>
    <row r="43" spans="1:106" ht="12" customHeight="1" x14ac:dyDescent="0.15">
      <c r="A43" s="4"/>
      <c r="B43" s="97"/>
      <c r="C43" s="100"/>
      <c r="D43" s="103"/>
      <c r="E43" s="100"/>
      <c r="F43" s="105"/>
      <c r="G43" s="106"/>
      <c r="H43" s="100"/>
      <c r="I43" s="100"/>
      <c r="J43" s="69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80"/>
      <c r="S43" s="82"/>
      <c r="T43" s="44"/>
      <c r="U43" s="5"/>
    </row>
    <row r="44" spans="1:106" ht="12" customHeight="1" x14ac:dyDescent="0.15">
      <c r="A44" s="4"/>
      <c r="B44" s="98"/>
      <c r="C44" s="101"/>
      <c r="D44" s="104"/>
      <c r="E44" s="101"/>
      <c r="F44" s="105"/>
      <c r="G44" s="107"/>
      <c r="H44" s="101"/>
      <c r="I44" s="101"/>
      <c r="J44" s="70"/>
      <c r="K44" s="87"/>
      <c r="L44" s="88"/>
      <c r="M44" s="88"/>
      <c r="N44" s="89"/>
      <c r="O44" s="16" t="s">
        <v>47</v>
      </c>
      <c r="P44" s="17" t="str">
        <f t="shared" ref="P44" si="38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39">IF($B40="","",IF(Q44 &gt;= S42, "Y", "N"))</f>
        <v/>
      </c>
      <c r="T44" s="46"/>
      <c r="U44" s="5"/>
    </row>
    <row r="45" spans="1:106" x14ac:dyDescent="0.15">
      <c r="A45" s="4"/>
      <c r="B45" s="96"/>
      <c r="C45" s="100" t="str">
        <f t="shared" ref="C45" si="40">IF(B45="", "", "to")</f>
        <v/>
      </c>
      <c r="D45" s="102"/>
      <c r="E45" s="99" t="str" cm="1">
        <f t="array" ref="E45">IF(B45="", "", _xlfn.XLOOKUP(B45, Origins, _xlfn.XLOOKUP(D45, Destinations, Maneuver_Years, ""), ""))</f>
        <v/>
      </c>
      <c r="F45" s="70"/>
      <c r="G45" s="106" t="str">
        <f>IF(B45="","",ROUNDUP(E45*F45,0))</f>
        <v/>
      </c>
      <c r="H45" s="100" t="str" cm="1">
        <f t="array" ref="H45">IF(B45="", "", _xlfn.XLOOKUP(B45, Origins, _xlfn.XLOOKUP(D45, Destinations, Maneuver_Difficulties,"")))</f>
        <v/>
      </c>
      <c r="I45" s="100" t="str">
        <f t="shared" ref="I45" si="41">IF(AND(F45&lt;1, F45&gt;0), ROUNDUP(H45/F45, 0), H45)</f>
        <v/>
      </c>
      <c r="J45" s="69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42">IF(M45="", "", M45*O45)</f>
        <v/>
      </c>
      <c r="Q45" s="13" t="str">
        <f t="shared" ref="Q45:Q48" si="43">IF(N45="", "", N45*O45)</f>
        <v/>
      </c>
      <c r="R45" s="71"/>
      <c r="S45" s="72"/>
      <c r="T45" s="44"/>
      <c r="U45" s="5"/>
    </row>
    <row r="46" spans="1:106" x14ac:dyDescent="0.15">
      <c r="A46" s="4"/>
      <c r="B46" s="97"/>
      <c r="C46" s="100"/>
      <c r="D46" s="103"/>
      <c r="E46" s="100"/>
      <c r="F46" s="105"/>
      <c r="G46" s="106"/>
      <c r="H46" s="100"/>
      <c r="I46" s="100"/>
      <c r="J46" s="69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73"/>
      <c r="S46" s="74"/>
      <c r="T46" s="44"/>
      <c r="U46" s="5"/>
    </row>
    <row r="47" spans="1:106" x14ac:dyDescent="0.15">
      <c r="A47" s="4"/>
      <c r="B47" s="97"/>
      <c r="C47" s="100"/>
      <c r="D47" s="103"/>
      <c r="E47" s="100"/>
      <c r="F47" s="105"/>
      <c r="G47" s="106"/>
      <c r="H47" s="100"/>
      <c r="I47" s="100"/>
      <c r="J47" s="69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79" t="s">
        <v>48</v>
      </c>
      <c r="S47" s="81" t="str">
        <f>IF(B45="", "", I45*P49)</f>
        <v/>
      </c>
      <c r="T47" s="45"/>
      <c r="U47" s="5"/>
    </row>
    <row r="48" spans="1:106" x14ac:dyDescent="0.15">
      <c r="A48" s="4"/>
      <c r="B48" s="97"/>
      <c r="C48" s="100"/>
      <c r="D48" s="103"/>
      <c r="E48" s="100"/>
      <c r="F48" s="105"/>
      <c r="G48" s="106"/>
      <c r="H48" s="100"/>
      <c r="I48" s="100"/>
      <c r="J48" s="69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80"/>
      <c r="S48" s="82"/>
      <c r="T48" s="44"/>
      <c r="U48" s="5"/>
    </row>
    <row r="49" spans="1:21" x14ac:dyDescent="0.15">
      <c r="A49" s="4"/>
      <c r="B49" s="98"/>
      <c r="C49" s="101"/>
      <c r="D49" s="104"/>
      <c r="E49" s="101"/>
      <c r="F49" s="105"/>
      <c r="G49" s="107"/>
      <c r="H49" s="101"/>
      <c r="I49" s="101"/>
      <c r="J49" s="70"/>
      <c r="K49" s="87"/>
      <c r="L49" s="88"/>
      <c r="M49" s="88"/>
      <c r="N49" s="89"/>
      <c r="O49" s="16" t="s">
        <v>47</v>
      </c>
      <c r="P49" s="17" t="str">
        <f t="shared" ref="P49" si="44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45">IF($B45="","",IF(Q49 &gt;= S47, "Y", "N"))</f>
        <v/>
      </c>
      <c r="T49" s="46"/>
      <c r="U49" s="5"/>
    </row>
    <row r="50" spans="1:21" x14ac:dyDescent="0.15">
      <c r="A50" s="4"/>
      <c r="B50" s="96"/>
      <c r="C50" s="100" t="str">
        <f t="shared" ref="C50" si="46">IF(B50="", "", "to")</f>
        <v/>
      </c>
      <c r="D50" s="102"/>
      <c r="E50" s="99" t="str" cm="1">
        <f t="array" ref="E50">IF(B50="", "", _xlfn.XLOOKUP(B50, Origins, _xlfn.XLOOKUP(D50, Destinations, Maneuver_Years, ""), ""))</f>
        <v/>
      </c>
      <c r="F50" s="70"/>
      <c r="G50" s="106" t="str">
        <f>IF(B50="","",ROUNDUP(E50*F50,0))</f>
        <v/>
      </c>
      <c r="H50" s="100" t="str" cm="1">
        <f t="array" ref="H50">IF(B50="", "", _xlfn.XLOOKUP(B50, Origins, _xlfn.XLOOKUP(D50, Destinations, Maneuver_Difficulties,"")))</f>
        <v/>
      </c>
      <c r="I50" s="100" t="str">
        <f t="shared" ref="I50" si="47">IF(AND(F50&lt;1, F50&gt;0), ROUNDUP(H50/F50, 0), H50)</f>
        <v/>
      </c>
      <c r="J50" s="69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71"/>
      <c r="S50" s="72"/>
      <c r="T50" s="44"/>
      <c r="U50" s="5"/>
    </row>
    <row r="51" spans="1:21" x14ac:dyDescent="0.15">
      <c r="A51" s="4"/>
      <c r="B51" s="97"/>
      <c r="C51" s="100"/>
      <c r="D51" s="103"/>
      <c r="E51" s="100"/>
      <c r="F51" s="105"/>
      <c r="G51" s="106"/>
      <c r="H51" s="100"/>
      <c r="I51" s="100"/>
      <c r="J51" s="69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73"/>
      <c r="S51" s="74"/>
      <c r="T51" s="44"/>
      <c r="U51" s="5"/>
    </row>
    <row r="52" spans="1:21" x14ac:dyDescent="0.15">
      <c r="A52" s="4"/>
      <c r="B52" s="97"/>
      <c r="C52" s="100"/>
      <c r="D52" s="103"/>
      <c r="E52" s="100"/>
      <c r="F52" s="105"/>
      <c r="G52" s="106"/>
      <c r="H52" s="100"/>
      <c r="I52" s="100"/>
      <c r="J52" s="69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79" t="s">
        <v>48</v>
      </c>
      <c r="S52" s="81" t="str">
        <f>IF(B50="", "", I50*P54)</f>
        <v/>
      </c>
      <c r="T52" s="45"/>
      <c r="U52" s="5"/>
    </row>
    <row r="53" spans="1:21" x14ac:dyDescent="0.15">
      <c r="A53" s="4"/>
      <c r="B53" s="97"/>
      <c r="C53" s="100"/>
      <c r="D53" s="103"/>
      <c r="E53" s="100"/>
      <c r="F53" s="105"/>
      <c r="G53" s="106"/>
      <c r="H53" s="100"/>
      <c r="I53" s="100"/>
      <c r="J53" s="69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80"/>
      <c r="S53" s="82"/>
      <c r="T53" s="44"/>
      <c r="U53" s="5"/>
    </row>
    <row r="54" spans="1:21" ht="13" thickBot="1" x14ac:dyDescent="0.2">
      <c r="A54" s="4"/>
      <c r="B54" s="117"/>
      <c r="C54" s="112"/>
      <c r="D54" s="118"/>
      <c r="E54" s="112"/>
      <c r="F54" s="119"/>
      <c r="G54" s="120"/>
      <c r="H54" s="112"/>
      <c r="I54" s="112"/>
      <c r="J54" s="113"/>
      <c r="K54" s="114"/>
      <c r="L54" s="115"/>
      <c r="M54" s="115"/>
      <c r="N54" s="116"/>
      <c r="O54" s="48" t="s">
        <v>47</v>
      </c>
      <c r="P54" s="49" t="str">
        <f t="shared" ref="P54" si="50">IF(J50="","",J50+SUM(P50:P53))</f>
        <v/>
      </c>
      <c r="Q54" s="49" t="str">
        <f>IF(B50="", "", SUM(Q50:Q53))</f>
        <v/>
      </c>
      <c r="R54" s="50" t="s">
        <v>41</v>
      </c>
      <c r="S54" s="51" t="str">
        <f t="shared" ref="S54" si="51">IF($B50="","",IF(Q54 &gt;= S52, "Y", "N"))</f>
        <v/>
      </c>
      <c r="T54" s="52"/>
      <c r="U54" s="5"/>
    </row>
    <row r="55" spans="1:21" x14ac:dyDescent="0.15">
      <c r="B55" s="31"/>
      <c r="C55" s="13"/>
      <c r="D55" s="31"/>
      <c r="E55" s="13"/>
      <c r="F55" s="13"/>
      <c r="G55" s="13"/>
      <c r="H55" s="13"/>
      <c r="I55" s="13"/>
      <c r="J55" s="13"/>
      <c r="K55" s="13"/>
      <c r="L55" s="31"/>
      <c r="M55" s="13"/>
      <c r="N55" s="13"/>
      <c r="O55" s="13"/>
      <c r="P55" s="13"/>
      <c r="Q55" s="13"/>
      <c r="R55" s="13"/>
      <c r="S55" s="13"/>
      <c r="T55" s="31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M5"/>
    <mergeCell ref="BO5:DA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L5:L8 L50:L53 L45:L48 L40:L43 L35:L38 L30:L33 L25:L28 L20:L23 L10:L13 L15:L18" xr:uid="{687C633A-2CA3-834B-BC7B-FF88CD9BC8C9}">
      <formula1>$V$5:$V$11</formula1>
    </dataValidation>
    <dataValidation type="list" allowBlank="1" showInputMessage="1" showErrorMessage="1" sqref="D5:D54" xr:uid="{2206445B-974B-9B4B-BCDD-C62C5074FC52}">
      <formula1>Valid_Destinations</formula1>
    </dataValidation>
    <dataValidation type="list" allowBlank="1" showInputMessage="1" showErrorMessage="1" sqref="B5:B54" xr:uid="{550F730E-9E56-F646-9A72-75B2535F7E72}">
      <formula1>Valid_Origins</formula1>
    </dataValidation>
    <dataValidation type="list" allowBlank="1" showInputMessage="1" showErrorMessage="1" sqref="F5:F54" xr:uid="{667FD258-076A-2D4B-997B-C02CA6AAA7F1}">
      <formula1>$DB$5:$DB$10</formula1>
    </dataValidation>
  </dataValidations>
  <pageMargins left="0.25" right="0.25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C990-AC31-6E42-A255-17A7FAA40DDF}">
  <dimension ref="A1:DB55"/>
  <sheetViews>
    <sheetView tabSelected="1" zoomScale="125" zoomScaleNormal="125" workbookViewId="0">
      <selection activeCell="O20" sqref="O20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2.83203125" style="3" bestFit="1" customWidth="1"/>
    <col min="46" max="46" width="10.33203125" style="3" bestFit="1" customWidth="1"/>
    <col min="47" max="47" width="5.5" style="3" bestFit="1" customWidth="1"/>
    <col min="48" max="48" width="5.33203125" style="3" bestFit="1" customWidth="1"/>
    <col min="49" max="49" width="11" style="3" bestFit="1" customWidth="1"/>
    <col min="50" max="50" width="10.33203125" style="3" bestFit="1" customWidth="1"/>
    <col min="51" max="51" width="13.5" style="3" bestFit="1" customWidth="1"/>
    <col min="52" max="52" width="6.6640625" style="3" bestFit="1" customWidth="1"/>
    <col min="53" max="53" width="6.1640625" style="3" bestFit="1" customWidth="1"/>
    <col min="54" max="54" width="12.83203125" style="3" bestFit="1" customWidth="1"/>
    <col min="55" max="55" width="8.6640625" style="3" bestFit="1" customWidth="1"/>
    <col min="56" max="56" width="5.33203125" style="3" customWidth="1"/>
    <col min="57" max="57" width="10.6640625" style="3" bestFit="1" customWidth="1"/>
    <col min="58" max="58" width="10.6640625" style="3" customWidth="1"/>
    <col min="59" max="59" width="13.1640625" style="3" bestFit="1" customWidth="1"/>
    <col min="60" max="60" width="8.83203125" style="3" bestFit="1" customWidth="1"/>
    <col min="61" max="61" width="12" style="3" bestFit="1" customWidth="1"/>
    <col min="62" max="62" width="4.6640625" style="3" bestFit="1" customWidth="1"/>
    <col min="63" max="63" width="8.5" style="3" bestFit="1" customWidth="1"/>
    <col min="64" max="64" width="11" style="3" bestFit="1" customWidth="1"/>
    <col min="65" max="65" width="11.83203125" style="3" bestFit="1" customWidth="1"/>
    <col min="66" max="66" width="13.6640625" style="3" bestFit="1" customWidth="1"/>
    <col min="67" max="67" width="5" style="3" bestFit="1" customWidth="1"/>
    <col min="68" max="68" width="8.5" style="3" bestFit="1" customWidth="1"/>
    <col min="69" max="69" width="9.1640625" style="3" bestFit="1" customWidth="1"/>
    <col min="70" max="70" width="12.33203125" style="3" bestFit="1" customWidth="1"/>
    <col min="71" max="71" width="9.33203125" style="3" bestFit="1" customWidth="1"/>
    <col min="72" max="72" width="10" style="3" bestFit="1" customWidth="1"/>
    <col min="73" max="73" width="5" style="3" bestFit="1" customWidth="1"/>
    <col min="74" max="74" width="13.33203125" style="3" bestFit="1" customWidth="1"/>
    <col min="75" max="75" width="13.6640625" style="3" bestFit="1" customWidth="1"/>
    <col min="76" max="76" width="8.83203125" style="3" bestFit="1" customWidth="1"/>
    <col min="77" max="77" width="12" style="3" bestFit="1" customWidth="1"/>
    <col min="78" max="78" width="9.5" style="3" bestFit="1" customWidth="1"/>
    <col min="79" max="79" width="4.6640625" style="3" bestFit="1" customWidth="1"/>
    <col min="80" max="80" width="6.5" style="3" bestFit="1" customWidth="1"/>
    <col min="81" max="81" width="11.83203125" style="3" bestFit="1" customWidth="1"/>
    <col min="82" max="82" width="11.1640625" style="3" bestFit="1" customWidth="1"/>
    <col min="83" max="83" width="7" style="3" bestFit="1" customWidth="1"/>
    <col min="84" max="84" width="9.6640625" style="3" bestFit="1" customWidth="1"/>
    <col min="85" max="85" width="12.83203125" style="3" bestFit="1" customWidth="1"/>
    <col min="86" max="86" width="10.33203125" style="3" bestFit="1" customWidth="1"/>
    <col min="87" max="87" width="5.5" style="3" bestFit="1" customWidth="1"/>
    <col min="88" max="88" width="5.33203125" style="3" bestFit="1" customWidth="1"/>
    <col min="89" max="89" width="11" style="3" bestFit="1" customWidth="1"/>
    <col min="90" max="90" width="10.33203125" style="3" bestFit="1" customWidth="1"/>
    <col min="91" max="91" width="13.5" style="3" bestFit="1" customWidth="1"/>
    <col min="92" max="92" width="6.6640625" style="3" bestFit="1" customWidth="1"/>
    <col min="93" max="93" width="6.1640625" style="3" bestFit="1" customWidth="1"/>
    <col min="94" max="94" width="12.83203125" style="3" bestFit="1" customWidth="1"/>
    <col min="95" max="95" width="8.6640625" style="3" bestFit="1" customWidth="1"/>
    <col min="96" max="96" width="5.33203125" style="3" customWidth="1"/>
    <col min="97" max="97" width="10.6640625" style="3" bestFit="1" customWidth="1"/>
    <col min="98" max="98" width="10" style="3" bestFit="1" customWidth="1"/>
    <col min="99" max="99" width="13.1640625" style="3" bestFit="1" customWidth="1"/>
    <col min="100" max="100" width="8.83203125" style="3" bestFit="1" customWidth="1"/>
    <col min="101" max="101" width="12" style="3" bestFit="1" customWidth="1"/>
    <col min="102" max="102" width="4.6640625" style="3" bestFit="1" customWidth="1"/>
    <col min="103" max="103" width="8.5" style="3" bestFit="1" customWidth="1"/>
    <col min="104" max="104" width="11" style="3" bestFit="1" customWidth="1"/>
    <col min="105" max="105" width="11.83203125" style="3" bestFit="1" customWidth="1"/>
    <col min="106" max="16384" width="10.83203125" style="3"/>
  </cols>
  <sheetData>
    <row r="1" spans="1:106" ht="13" thickBot="1" x14ac:dyDescent="0.2">
      <c r="B1" s="23"/>
      <c r="C1" s="24"/>
      <c r="D1" s="25"/>
      <c r="E1" s="24"/>
      <c r="F1" s="24"/>
      <c r="G1" s="24"/>
      <c r="H1" s="24"/>
      <c r="I1" s="24"/>
      <c r="J1" s="24"/>
      <c r="K1" s="26"/>
      <c r="L1" s="27"/>
      <c r="M1" s="28"/>
      <c r="N1" s="28"/>
      <c r="O1" s="28"/>
      <c r="P1" s="28"/>
      <c r="Q1" s="29"/>
      <c r="R1" s="30"/>
      <c r="S1" s="30"/>
      <c r="T1" s="25"/>
    </row>
    <row r="2" spans="1:106" ht="40" customHeight="1" x14ac:dyDescent="0.15">
      <c r="A2" s="4"/>
      <c r="B2" s="53" t="s">
        <v>66</v>
      </c>
      <c r="C2" s="32" t="s">
        <v>68</v>
      </c>
      <c r="D2" s="33" t="s">
        <v>46</v>
      </c>
      <c r="E2" s="34"/>
      <c r="F2" s="34"/>
      <c r="G2" s="34"/>
      <c r="H2" s="34"/>
      <c r="I2" s="34"/>
      <c r="J2" s="34"/>
      <c r="K2" s="35"/>
      <c r="L2" s="36"/>
      <c r="M2" s="37"/>
      <c r="N2" s="37"/>
      <c r="O2" s="37"/>
      <c r="P2" s="37"/>
      <c r="Q2" s="38"/>
      <c r="R2" s="39"/>
      <c r="S2" s="39"/>
      <c r="T2" s="40"/>
      <c r="U2" s="5"/>
    </row>
    <row r="3" spans="1:106" x14ac:dyDescent="0.15">
      <c r="A3" s="4"/>
      <c r="B3" s="90" t="s">
        <v>15</v>
      </c>
      <c r="C3" s="91"/>
      <c r="D3" s="91"/>
      <c r="E3" s="91"/>
      <c r="F3" s="91"/>
      <c r="G3" s="91"/>
      <c r="H3" s="91"/>
      <c r="I3" s="92"/>
      <c r="J3" s="62" t="s">
        <v>42</v>
      </c>
      <c r="K3" s="93" t="s">
        <v>17</v>
      </c>
      <c r="L3" s="94"/>
      <c r="M3" s="94"/>
      <c r="N3" s="94"/>
      <c r="O3" s="94"/>
      <c r="P3" s="94"/>
      <c r="Q3" s="95"/>
      <c r="R3" s="6"/>
      <c r="S3" s="7"/>
      <c r="T3" s="41"/>
      <c r="U3" s="8"/>
    </row>
    <row r="4" spans="1:106" s="1" customFormat="1" ht="33" customHeight="1" x14ac:dyDescent="0.15">
      <c r="A4" s="9"/>
      <c r="B4" s="54" t="s">
        <v>16</v>
      </c>
      <c r="C4" s="55" t="s">
        <v>20</v>
      </c>
      <c r="D4" s="55" t="s">
        <v>11</v>
      </c>
      <c r="E4" s="56" t="s">
        <v>21</v>
      </c>
      <c r="F4" s="57" t="s">
        <v>45</v>
      </c>
      <c r="G4" s="58" t="s">
        <v>43</v>
      </c>
      <c r="H4" s="55" t="s">
        <v>5</v>
      </c>
      <c r="I4" s="59" t="s">
        <v>44</v>
      </c>
      <c r="J4" s="63" t="s">
        <v>1</v>
      </c>
      <c r="K4" s="60" t="s">
        <v>40</v>
      </c>
      <c r="L4" s="58" t="s">
        <v>0</v>
      </c>
      <c r="M4" s="61" t="s">
        <v>1</v>
      </c>
      <c r="N4" s="61" t="s">
        <v>3</v>
      </c>
      <c r="O4" s="61" t="s">
        <v>18</v>
      </c>
      <c r="P4" s="61" t="s">
        <v>19</v>
      </c>
      <c r="Q4" s="59" t="s">
        <v>22</v>
      </c>
      <c r="R4" s="10"/>
      <c r="S4" s="11"/>
      <c r="T4" s="42" t="s">
        <v>9</v>
      </c>
      <c r="U4" s="12"/>
      <c r="V4" s="64" t="s">
        <v>49</v>
      </c>
      <c r="W4" s="65" t="s">
        <v>1</v>
      </c>
      <c r="X4" s="65" t="s">
        <v>3</v>
      </c>
      <c r="Y4" s="65"/>
      <c r="Z4" s="64" t="s">
        <v>24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 t="s">
        <v>60</v>
      </c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7" t="s">
        <v>50</v>
      </c>
      <c r="BO4" s="64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5" t="s">
        <v>45</v>
      </c>
    </row>
    <row r="5" spans="1:106" ht="12" customHeight="1" x14ac:dyDescent="0.2">
      <c r="A5" s="4"/>
      <c r="B5" s="96"/>
      <c r="C5" s="99" t="str">
        <f>IF(B5="", "", "to")</f>
        <v/>
      </c>
      <c r="D5" s="102"/>
      <c r="E5" s="99" t="str" cm="1">
        <f t="array" ref="E5">IF(B5="", "", _xlfn.XLOOKUP(B5, Origins, _xlfn.XLOOKUP(D5, Destinations, Maneuver_Years, ""), ""))</f>
        <v/>
      </c>
      <c r="F5" s="105"/>
      <c r="G5" s="106" t="str">
        <f>IF(B5="","",ROUNDUP(E5*F5,0))</f>
        <v/>
      </c>
      <c r="H5" s="100" t="str" cm="1">
        <f t="array" ref="H5">IF(B5="", "", _xlfn.XLOOKUP(B5, Origins, _xlfn.XLOOKUP(D5, Destinations, Maneuver_Difficulties,"")))</f>
        <v/>
      </c>
      <c r="I5" s="100" t="str">
        <f>IF(AND(F5&lt;1, F5&gt;0), ROUNDUP(H5/F5, 0), H5)</f>
        <v/>
      </c>
      <c r="J5" s="69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71"/>
      <c r="S5" s="72"/>
      <c r="T5" s="43"/>
      <c r="U5" s="5"/>
      <c r="V5" s="66" t="s">
        <v>2</v>
      </c>
      <c r="W5" s="68">
        <v>1</v>
      </c>
      <c r="X5" s="68">
        <v>4</v>
      </c>
      <c r="Y5" s="68"/>
      <c r="Z5" s="64"/>
      <c r="AA5" s="75" t="s">
        <v>11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  <c r="BN5" s="65"/>
      <c r="BO5" s="75" t="s">
        <v>11</v>
      </c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8"/>
      <c r="DB5" s="68">
        <v>1</v>
      </c>
    </row>
    <row r="6" spans="1:106" ht="12" customHeight="1" x14ac:dyDescent="0.15">
      <c r="A6" s="4"/>
      <c r="B6" s="97"/>
      <c r="C6" s="100"/>
      <c r="D6" s="103"/>
      <c r="E6" s="100"/>
      <c r="F6" s="105"/>
      <c r="G6" s="106"/>
      <c r="H6" s="100"/>
      <c r="I6" s="100"/>
      <c r="J6" s="69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73"/>
      <c r="S6" s="74"/>
      <c r="T6" s="44"/>
      <c r="U6" s="5"/>
      <c r="V6" s="66" t="s">
        <v>4</v>
      </c>
      <c r="W6" s="68">
        <v>4</v>
      </c>
      <c r="X6" s="68">
        <v>27</v>
      </c>
      <c r="Y6" s="68"/>
      <c r="Z6" s="64"/>
      <c r="AA6" s="65" t="str">
        <f>Z7</f>
        <v>Earth</v>
      </c>
      <c r="AB6" s="65" t="str">
        <f>Z8</f>
        <v>Suborbital</v>
      </c>
      <c r="AC6" s="65" t="str">
        <f>Z9</f>
        <v>Earth Orbit</v>
      </c>
      <c r="AD6" s="65" t="str">
        <f>_xlfn.CONCAT(AC6, " (ab)")</f>
        <v>Earth Orbit (ab)</v>
      </c>
      <c r="AE6" s="65" t="str">
        <f>Z10</f>
        <v>Lunar Orbit</v>
      </c>
      <c r="AF6" s="65" t="str">
        <f>Z11</f>
        <v>Lunar Fly-by</v>
      </c>
      <c r="AG6" s="65" t="str">
        <f>Z12</f>
        <v>Moon</v>
      </c>
      <c r="AH6" s="65" t="str">
        <f>Z13</f>
        <v>Inner P. Transfer</v>
      </c>
      <c r="AI6" s="65" t="str">
        <f>Z14</f>
        <v>Outer P. Transfer</v>
      </c>
      <c r="AJ6" s="65" t="str">
        <f>Z15</f>
        <v>Mars Orbit</v>
      </c>
      <c r="AK6" s="65" t="str">
        <f>_xlfn.CONCAT(AJ6, " (ab)")</f>
        <v>Mars Orbit (ab)</v>
      </c>
      <c r="AL6" s="65" t="str">
        <f>Z16</f>
        <v>Mars Fly-by</v>
      </c>
      <c r="AM6" s="65" t="str">
        <f>Z17</f>
        <v>Mars</v>
      </c>
      <c r="AN6" s="65" t="str">
        <f>Z18</f>
        <v>Phobos</v>
      </c>
      <c r="AO6" s="65" t="str">
        <f>Z19</f>
        <v>Mercury Fly-by</v>
      </c>
      <c r="AP6" s="65" t="str">
        <f>Z20</f>
        <v>Mercury Orbit</v>
      </c>
      <c r="AQ6" s="65" t="str">
        <f>Z21</f>
        <v>Mercury</v>
      </c>
      <c r="AR6" s="65" t="str">
        <f>Z22</f>
        <v>Venus Orbit</v>
      </c>
      <c r="AS6" s="65" t="s">
        <v>69</v>
      </c>
      <c r="AT6" s="65" t="str">
        <f>Z23</f>
        <v>Venus Fly-by</v>
      </c>
      <c r="AU6" s="65" t="str">
        <f>Z24</f>
        <v>Venus</v>
      </c>
      <c r="AV6" s="65" t="str">
        <f>Z25</f>
        <v>Ceres</v>
      </c>
      <c r="AW6" s="65" t="str">
        <f>Z26</f>
        <v>Jupiter Fly-by</v>
      </c>
      <c r="AX6" s="65" t="str">
        <f>Z27</f>
        <v>Jupiter Orbit</v>
      </c>
      <c r="AY6" s="65" t="str">
        <f>_xlfn.CONCAT(AX6, " (ab)")</f>
        <v>Jupiter Orbit (ab)</v>
      </c>
      <c r="AZ6" s="65" t="str">
        <f>Z28</f>
        <v>Callisto</v>
      </c>
      <c r="BA6" s="65" t="str">
        <f>Z29</f>
        <v>Europa</v>
      </c>
      <c r="BB6" s="65" t="str">
        <f>Z30</f>
        <v>Ganymede Orbit</v>
      </c>
      <c r="BC6" s="65" t="str">
        <f>Z31</f>
        <v>Ganymede</v>
      </c>
      <c r="BD6" s="65" t="str">
        <f>Z32</f>
        <v>Io</v>
      </c>
      <c r="BE6" s="65" t="str">
        <f>Z33</f>
        <v>Saturn Fly-by</v>
      </c>
      <c r="BF6" s="65" t="str">
        <f>Z34</f>
        <v>Saturn Orbit</v>
      </c>
      <c r="BG6" s="65" t="str">
        <f>_xlfn.CONCAT(BF6, " (ab)")</f>
        <v>Saturn Orbit (ab)</v>
      </c>
      <c r="BH6" s="65" t="str">
        <f>Z35</f>
        <v>Titan Orbit</v>
      </c>
      <c r="BI6" s="65" t="str">
        <f>_xlfn.CONCAT(BH6, " (ab)")</f>
        <v>Titan Orbit (ab)</v>
      </c>
      <c r="BJ6" s="65" t="str">
        <f>Z36</f>
        <v>Titan</v>
      </c>
      <c r="BK6" s="65" t="str">
        <f>Z37</f>
        <v>Enceladus</v>
      </c>
      <c r="BL6" s="65" t="str">
        <f>Z38</f>
        <v>Uranus Fly-by</v>
      </c>
      <c r="BM6" s="65" t="s">
        <v>65</v>
      </c>
      <c r="BN6" s="68"/>
      <c r="BO6" s="65" t="str">
        <f>AA6</f>
        <v>Earth</v>
      </c>
      <c r="BP6" s="65" t="str">
        <f>AB6</f>
        <v>Suborbital</v>
      </c>
      <c r="BQ6" s="65" t="str">
        <f>AC6</f>
        <v>Earth Orbit</v>
      </c>
      <c r="BR6" s="65" t="str">
        <f>AD6</f>
        <v>Earth Orbit (ab)</v>
      </c>
      <c r="BS6" s="65" t="str">
        <f>AE6</f>
        <v>Lunar Orbit</v>
      </c>
      <c r="BT6" s="65" t="str">
        <f>AF6</f>
        <v>Lunar Fly-by</v>
      </c>
      <c r="BU6" s="65" t="str">
        <f>AG6</f>
        <v>Moon</v>
      </c>
      <c r="BV6" s="65" t="str">
        <f>AH6</f>
        <v>Inner P. Transfer</v>
      </c>
      <c r="BW6" s="65" t="str">
        <f>AI6</f>
        <v>Outer P. Transfer</v>
      </c>
      <c r="BX6" s="65" t="str">
        <f>AJ6</f>
        <v>Mars Orbit</v>
      </c>
      <c r="BY6" s="65" t="str">
        <f>AK6</f>
        <v>Mars Orbit (ab)</v>
      </c>
      <c r="BZ6" s="65" t="str">
        <f>AL6</f>
        <v>Mars Fly-by</v>
      </c>
      <c r="CA6" s="65" t="str">
        <f>AM6</f>
        <v>Mars</v>
      </c>
      <c r="CB6" s="65" t="str">
        <f>AN6</f>
        <v>Phobos</v>
      </c>
      <c r="CC6" s="65" t="str">
        <f>AO6</f>
        <v>Mercury Fly-by</v>
      </c>
      <c r="CD6" s="65" t="str">
        <f>AP6</f>
        <v>Mercury Orbit</v>
      </c>
      <c r="CE6" s="65" t="str">
        <f>AQ6</f>
        <v>Mercury</v>
      </c>
      <c r="CF6" s="65" t="str">
        <f>AR6</f>
        <v>Venus Orbit</v>
      </c>
      <c r="CG6" s="65" t="s">
        <v>69</v>
      </c>
      <c r="CH6" s="65" t="str">
        <f t="shared" ref="CH6:CJ6" si="2">AT6</f>
        <v>Venus Fly-by</v>
      </c>
      <c r="CI6" s="65" t="str">
        <f t="shared" si="2"/>
        <v>Venus</v>
      </c>
      <c r="CJ6" s="65" t="str">
        <f t="shared" si="2"/>
        <v>Ceres</v>
      </c>
      <c r="CK6" s="65" t="str">
        <f t="shared" ref="CK6" si="3">AW6</f>
        <v>Jupiter Fly-by</v>
      </c>
      <c r="CL6" s="65" t="str">
        <f>AX6</f>
        <v>Jupiter Orbit</v>
      </c>
      <c r="CM6" s="65" t="str">
        <f>AY6</f>
        <v>Jupiter Orbit (ab)</v>
      </c>
      <c r="CN6" s="65" t="str">
        <f t="shared" ref="CN6" si="4">AZ6</f>
        <v>Callisto</v>
      </c>
      <c r="CO6" s="65" t="str">
        <f t="shared" ref="CO6" si="5">BA6</f>
        <v>Europa</v>
      </c>
      <c r="CP6" s="65" t="str">
        <f t="shared" ref="CP6" si="6">BB6</f>
        <v>Ganymede Orbit</v>
      </c>
      <c r="CQ6" s="65" t="str">
        <f t="shared" ref="CQ6" si="7">BC6</f>
        <v>Ganymede</v>
      </c>
      <c r="CR6" s="65" t="str">
        <f t="shared" ref="CR6" si="8">BD6</f>
        <v>Io</v>
      </c>
      <c r="CS6" s="65" t="str">
        <f t="shared" ref="CS6" si="9">BE6</f>
        <v>Saturn Fly-by</v>
      </c>
      <c r="CT6" s="65" t="str">
        <f t="shared" ref="CT6" si="10">BF6</f>
        <v>Saturn Orbit</v>
      </c>
      <c r="CU6" s="65" t="str">
        <f t="shared" ref="CU6" si="11">BG6</f>
        <v>Saturn Orbit (ab)</v>
      </c>
      <c r="CV6" s="65" t="str">
        <f>BH6</f>
        <v>Titan Orbit</v>
      </c>
      <c r="CW6" s="65" t="str">
        <f>BI6</f>
        <v>Titan Orbit (ab)</v>
      </c>
      <c r="CX6" s="65" t="str">
        <f t="shared" ref="CX6" si="12">BJ6</f>
        <v>Titan</v>
      </c>
      <c r="CY6" s="65" t="str">
        <f t="shared" ref="CY6" si="13">BK6</f>
        <v>Enceladus</v>
      </c>
      <c r="CZ6" s="65" t="str">
        <f t="shared" ref="CZ6" si="14">BL6</f>
        <v>Uranus Fly-by</v>
      </c>
      <c r="DA6" s="65" t="str">
        <f t="shared" ref="DA6" si="15">BM6</f>
        <v>Neptune Fly-by</v>
      </c>
      <c r="DB6" s="68">
        <v>0.5</v>
      </c>
    </row>
    <row r="7" spans="1:106" ht="12" customHeight="1" x14ac:dyDescent="0.15">
      <c r="A7" s="4"/>
      <c r="B7" s="97"/>
      <c r="C7" s="100"/>
      <c r="D7" s="103"/>
      <c r="E7" s="100"/>
      <c r="F7" s="105"/>
      <c r="G7" s="106"/>
      <c r="H7" s="100"/>
      <c r="I7" s="100"/>
      <c r="J7" s="69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79" t="s">
        <v>48</v>
      </c>
      <c r="S7" s="81" t="str">
        <f>IF(B5="", "", I5*P9)</f>
        <v/>
      </c>
      <c r="T7" s="45"/>
      <c r="U7" s="5"/>
      <c r="V7" s="66" t="s">
        <v>67</v>
      </c>
      <c r="W7" s="68">
        <v>6</v>
      </c>
      <c r="X7" s="68">
        <v>70</v>
      </c>
      <c r="Y7" s="83" t="s">
        <v>16</v>
      </c>
      <c r="Z7" s="64" t="s">
        <v>10</v>
      </c>
      <c r="AA7" s="68" t="e">
        <f>NA()</f>
        <v>#N/A</v>
      </c>
      <c r="AB7" s="68">
        <v>3</v>
      </c>
      <c r="AC7" s="68">
        <v>8</v>
      </c>
      <c r="AD7" s="68" t="e">
        <f>NA()</f>
        <v>#N/A</v>
      </c>
      <c r="AE7" s="68" t="e">
        <f>NA()</f>
        <v>#N/A</v>
      </c>
      <c r="AF7" s="68" t="e">
        <f>NA()</f>
        <v>#N/A</v>
      </c>
      <c r="AG7" s="68" t="e">
        <f>NA()</f>
        <v>#N/A</v>
      </c>
      <c r="AH7" s="68" t="e">
        <f>NA()</f>
        <v>#N/A</v>
      </c>
      <c r="AI7" s="68" t="e">
        <f>NA()</f>
        <v>#N/A</v>
      </c>
      <c r="AJ7" s="68" t="e">
        <f>NA()</f>
        <v>#N/A</v>
      </c>
      <c r="AK7" s="68" t="e">
        <f>NA()</f>
        <v>#N/A</v>
      </c>
      <c r="AL7" s="68" t="e">
        <f>NA()</f>
        <v>#N/A</v>
      </c>
      <c r="AM7" s="68" t="e">
        <f>NA()</f>
        <v>#N/A</v>
      </c>
      <c r="AN7" s="68" t="e">
        <f>NA()</f>
        <v>#N/A</v>
      </c>
      <c r="AO7" s="68" t="e">
        <f>NA()</f>
        <v>#N/A</v>
      </c>
      <c r="AP7" s="68" t="e">
        <f>NA()</f>
        <v>#N/A</v>
      </c>
      <c r="AQ7" s="68" t="e">
        <f>NA()</f>
        <v>#N/A</v>
      </c>
      <c r="AR7" s="68" t="e">
        <f>NA()</f>
        <v>#N/A</v>
      </c>
      <c r="AS7" s="68" t="e">
        <f>NA()</f>
        <v>#N/A</v>
      </c>
      <c r="AT7" s="68" t="e">
        <f>NA()</f>
        <v>#N/A</v>
      </c>
      <c r="AU7" s="68" t="e">
        <f>NA()</f>
        <v>#N/A</v>
      </c>
      <c r="AV7" s="68" t="e">
        <f>NA()</f>
        <v>#N/A</v>
      </c>
      <c r="AW7" s="68" t="e">
        <f>NA()</f>
        <v>#N/A</v>
      </c>
      <c r="AX7" s="68" t="e">
        <f>NA()</f>
        <v>#N/A</v>
      </c>
      <c r="AY7" s="68" t="e">
        <f>NA()</f>
        <v>#N/A</v>
      </c>
      <c r="AZ7" s="68" t="e">
        <f>NA()</f>
        <v>#N/A</v>
      </c>
      <c r="BA7" s="68" t="e">
        <f>NA()</f>
        <v>#N/A</v>
      </c>
      <c r="BB7" s="68" t="e">
        <f>NA()</f>
        <v>#N/A</v>
      </c>
      <c r="BC7" s="68" t="e">
        <f>NA()</f>
        <v>#N/A</v>
      </c>
      <c r="BD7" s="68" t="e">
        <f>NA()</f>
        <v>#N/A</v>
      </c>
      <c r="BE7" s="68" t="e">
        <f>NA()</f>
        <v>#N/A</v>
      </c>
      <c r="BF7" s="68" t="e">
        <f>NA()</f>
        <v>#N/A</v>
      </c>
      <c r="BG7" s="68" t="e">
        <f>NA()</f>
        <v>#N/A</v>
      </c>
      <c r="BH7" s="68" t="e">
        <f>NA()</f>
        <v>#N/A</v>
      </c>
      <c r="BI7" s="68" t="e">
        <f>NA()</f>
        <v>#N/A</v>
      </c>
      <c r="BJ7" s="68" t="e">
        <f>NA()</f>
        <v>#N/A</v>
      </c>
      <c r="BK7" s="68" t="e">
        <f>NA()</f>
        <v>#N/A</v>
      </c>
      <c r="BL7" s="68" t="e">
        <f>NA()</f>
        <v>#N/A</v>
      </c>
      <c r="BM7" s="68" t="e">
        <f>NA()</f>
        <v>#N/A</v>
      </c>
      <c r="BN7" s="67" t="str">
        <f>Z7</f>
        <v>Earth</v>
      </c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>
        <v>0.25</v>
      </c>
    </row>
    <row r="8" spans="1:106" ht="12" customHeight="1" x14ac:dyDescent="0.15">
      <c r="A8" s="4"/>
      <c r="B8" s="97"/>
      <c r="C8" s="100"/>
      <c r="D8" s="103"/>
      <c r="E8" s="100"/>
      <c r="F8" s="105"/>
      <c r="G8" s="106"/>
      <c r="H8" s="100"/>
      <c r="I8" s="100"/>
      <c r="J8" s="69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80"/>
      <c r="S8" s="82"/>
      <c r="T8" s="44"/>
      <c r="U8" s="5"/>
      <c r="V8" s="66" t="s">
        <v>6</v>
      </c>
      <c r="W8" s="68">
        <v>9</v>
      </c>
      <c r="X8" s="68">
        <v>80</v>
      </c>
      <c r="Y8" s="84"/>
      <c r="Z8" s="64" t="s">
        <v>12</v>
      </c>
      <c r="AA8" s="68" t="s">
        <v>14</v>
      </c>
      <c r="AB8" s="68" t="e">
        <f>NA()</f>
        <v>#N/A</v>
      </c>
      <c r="AC8" s="68">
        <v>5</v>
      </c>
      <c r="AD8" s="68" t="e">
        <f>NA()</f>
        <v>#N/A</v>
      </c>
      <c r="AE8" s="68" t="e">
        <f>NA()</f>
        <v>#N/A</v>
      </c>
      <c r="AF8" s="68" t="e">
        <f>NA()</f>
        <v>#N/A</v>
      </c>
      <c r="AG8" s="68" t="e">
        <f>NA()</f>
        <v>#N/A</v>
      </c>
      <c r="AH8" s="68" t="e">
        <f>NA()</f>
        <v>#N/A</v>
      </c>
      <c r="AI8" s="68" t="e">
        <f>NA()</f>
        <v>#N/A</v>
      </c>
      <c r="AJ8" s="68" t="e">
        <f>NA()</f>
        <v>#N/A</v>
      </c>
      <c r="AK8" s="68" t="e">
        <f>NA()</f>
        <v>#N/A</v>
      </c>
      <c r="AL8" s="68" t="e">
        <f>NA()</f>
        <v>#N/A</v>
      </c>
      <c r="AM8" s="68" t="e">
        <f>NA()</f>
        <v>#N/A</v>
      </c>
      <c r="AN8" s="68" t="e">
        <f>NA()</f>
        <v>#N/A</v>
      </c>
      <c r="AO8" s="68" t="e">
        <f>NA()</f>
        <v>#N/A</v>
      </c>
      <c r="AP8" s="68" t="e">
        <f>NA()</f>
        <v>#N/A</v>
      </c>
      <c r="AQ8" s="68" t="e">
        <f>NA()</f>
        <v>#N/A</v>
      </c>
      <c r="AR8" s="68" t="e">
        <f>NA()</f>
        <v>#N/A</v>
      </c>
      <c r="AS8" s="68" t="e">
        <f>NA()</f>
        <v>#N/A</v>
      </c>
      <c r="AT8" s="68" t="e">
        <f>NA()</f>
        <v>#N/A</v>
      </c>
      <c r="AU8" s="68" t="e">
        <f>NA()</f>
        <v>#N/A</v>
      </c>
      <c r="AV8" s="68" t="e">
        <f>NA()</f>
        <v>#N/A</v>
      </c>
      <c r="AW8" s="68" t="e">
        <f>NA()</f>
        <v>#N/A</v>
      </c>
      <c r="AX8" s="68" t="e">
        <f>NA()</f>
        <v>#N/A</v>
      </c>
      <c r="AY8" s="68" t="e">
        <f>NA()</f>
        <v>#N/A</v>
      </c>
      <c r="AZ8" s="68" t="e">
        <f>NA()</f>
        <v>#N/A</v>
      </c>
      <c r="BA8" s="68" t="e">
        <f>NA()</f>
        <v>#N/A</v>
      </c>
      <c r="BB8" s="68" t="e">
        <f>NA()</f>
        <v>#N/A</v>
      </c>
      <c r="BC8" s="68" t="e">
        <f>NA()</f>
        <v>#N/A</v>
      </c>
      <c r="BD8" s="68" t="e">
        <f>NA()</f>
        <v>#N/A</v>
      </c>
      <c r="BE8" s="68" t="e">
        <f>NA()</f>
        <v>#N/A</v>
      </c>
      <c r="BF8" s="68" t="e">
        <f>NA()</f>
        <v>#N/A</v>
      </c>
      <c r="BG8" s="68" t="e">
        <f>NA()</f>
        <v>#N/A</v>
      </c>
      <c r="BH8" s="68" t="e">
        <f>NA()</f>
        <v>#N/A</v>
      </c>
      <c r="BI8" s="68" t="e">
        <f>NA()</f>
        <v>#N/A</v>
      </c>
      <c r="BJ8" s="68" t="e">
        <f>NA()</f>
        <v>#N/A</v>
      </c>
      <c r="BK8" s="68" t="e">
        <f>NA()</f>
        <v>#N/A</v>
      </c>
      <c r="BL8" s="68" t="e">
        <f>NA()</f>
        <v>#N/A</v>
      </c>
      <c r="BM8" s="68" t="e">
        <f>NA()</f>
        <v>#N/A</v>
      </c>
      <c r="BN8" s="67" t="str">
        <f t="shared" ref="BN8:BN38" si="16">Z8</f>
        <v>Suborbital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>
        <v>2</v>
      </c>
    </row>
    <row r="9" spans="1:106" ht="12" customHeight="1" x14ac:dyDescent="0.15">
      <c r="A9" s="4"/>
      <c r="B9" s="98"/>
      <c r="C9" s="101"/>
      <c r="D9" s="104"/>
      <c r="E9" s="101"/>
      <c r="F9" s="105"/>
      <c r="G9" s="107"/>
      <c r="H9" s="101"/>
      <c r="I9" s="101"/>
      <c r="J9" s="70"/>
      <c r="K9" s="87"/>
      <c r="L9" s="88"/>
      <c r="M9" s="88"/>
      <c r="N9" s="89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46"/>
      <c r="U9" s="5"/>
      <c r="V9" s="66" t="s">
        <v>7</v>
      </c>
      <c r="W9" s="68">
        <v>20</v>
      </c>
      <c r="X9" s="68">
        <v>200</v>
      </c>
      <c r="Y9" s="84"/>
      <c r="Z9" s="64" t="s">
        <v>13</v>
      </c>
      <c r="AA9" s="68">
        <v>0</v>
      </c>
      <c r="AB9" s="68" t="e">
        <f>NA()</f>
        <v>#N/A</v>
      </c>
      <c r="AC9" s="68" t="e">
        <f>NA()</f>
        <v>#N/A</v>
      </c>
      <c r="AD9" s="68" t="e">
        <f>NA()</f>
        <v>#N/A</v>
      </c>
      <c r="AE9" s="68">
        <v>3</v>
      </c>
      <c r="AF9" s="68">
        <v>1</v>
      </c>
      <c r="AG9" s="68" t="e">
        <f>NA()</f>
        <v>#N/A</v>
      </c>
      <c r="AH9" s="68">
        <v>3</v>
      </c>
      <c r="AI9" s="68">
        <v>6</v>
      </c>
      <c r="AJ9" s="68">
        <v>5</v>
      </c>
      <c r="AK9" s="68" t="e">
        <f>NA()</f>
        <v>#N/A</v>
      </c>
      <c r="AL9" s="68">
        <v>3</v>
      </c>
      <c r="AM9" s="68" t="e">
        <f>NA()</f>
        <v>#N/A</v>
      </c>
      <c r="AN9" s="68" t="e">
        <f>NA()</f>
        <v>#N/A</v>
      </c>
      <c r="AO9" s="68" t="e">
        <f>NA()</f>
        <v>#N/A</v>
      </c>
      <c r="AP9" s="68" t="e">
        <f>NA()</f>
        <v>#N/A</v>
      </c>
      <c r="AQ9" s="68" t="e">
        <f>NA()</f>
        <v>#N/A</v>
      </c>
      <c r="AR9" s="68" t="e">
        <f>NA()</f>
        <v>#N/A</v>
      </c>
      <c r="AS9" s="68" t="e">
        <f>NA()</f>
        <v>#N/A</v>
      </c>
      <c r="AT9" s="68" t="e">
        <f>NA()</f>
        <v>#N/A</v>
      </c>
      <c r="AU9" s="68" t="e">
        <f>NA()</f>
        <v>#N/A</v>
      </c>
      <c r="AV9" s="68" t="e">
        <f>NA()</f>
        <v>#N/A</v>
      </c>
      <c r="AW9" s="68" t="e">
        <f>NA()</f>
        <v>#N/A</v>
      </c>
      <c r="AX9" s="68" t="e">
        <f>NA()</f>
        <v>#N/A</v>
      </c>
      <c r="AY9" s="68" t="e">
        <f>NA()</f>
        <v>#N/A</v>
      </c>
      <c r="AZ9" s="68" t="e">
        <f>NA()</f>
        <v>#N/A</v>
      </c>
      <c r="BA9" s="68" t="e">
        <f>NA()</f>
        <v>#N/A</v>
      </c>
      <c r="BB9" s="68" t="e">
        <f>NA()</f>
        <v>#N/A</v>
      </c>
      <c r="BC9" s="68" t="e">
        <f>NA()</f>
        <v>#N/A</v>
      </c>
      <c r="BD9" s="68" t="e">
        <f>NA()</f>
        <v>#N/A</v>
      </c>
      <c r="BE9" s="68" t="e">
        <f>NA()</f>
        <v>#N/A</v>
      </c>
      <c r="BF9" s="68" t="e">
        <f>NA()</f>
        <v>#N/A</v>
      </c>
      <c r="BG9" s="68" t="e">
        <f>NA()</f>
        <v>#N/A</v>
      </c>
      <c r="BH9" s="68" t="e">
        <f>NA()</f>
        <v>#N/A</v>
      </c>
      <c r="BI9" s="68" t="e">
        <f>NA()</f>
        <v>#N/A</v>
      </c>
      <c r="BJ9" s="68" t="e">
        <f>NA()</f>
        <v>#N/A</v>
      </c>
      <c r="BK9" s="68" t="e">
        <f>NA()</f>
        <v>#N/A</v>
      </c>
      <c r="BL9" s="68" t="e">
        <f>NA()</f>
        <v>#N/A</v>
      </c>
      <c r="BM9" s="68" t="e">
        <f>NA()</f>
        <v>#N/A</v>
      </c>
      <c r="BN9" s="67" t="str">
        <f t="shared" si="16"/>
        <v>Earth Orbit</v>
      </c>
      <c r="BO9" s="68"/>
      <c r="BP9" s="68"/>
      <c r="BQ9" s="68"/>
      <c r="BR9" s="68"/>
      <c r="BS9" s="68">
        <v>1</v>
      </c>
      <c r="BT9" s="68">
        <v>1</v>
      </c>
      <c r="BU9" s="68"/>
      <c r="BV9" s="68">
        <v>1</v>
      </c>
      <c r="BW9" s="68">
        <v>1</v>
      </c>
      <c r="BX9" s="68">
        <v>3</v>
      </c>
      <c r="BY9" s="68"/>
      <c r="BZ9" s="68">
        <v>3</v>
      </c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>
        <v>4</v>
      </c>
    </row>
    <row r="10" spans="1:106" ht="12" customHeight="1" x14ac:dyDescent="0.15">
      <c r="A10" s="4"/>
      <c r="B10" s="96"/>
      <c r="C10" s="99" t="str">
        <f>IF(B10="", "", "to")</f>
        <v/>
      </c>
      <c r="D10" s="102"/>
      <c r="E10" s="99" t="str" cm="1">
        <f t="array" ref="E10">IF(B10="", "", _xlfn.XLOOKUP(B10, Origins, _xlfn.XLOOKUP(D10, Destinations, Maneuver_Years, ""), ""))</f>
        <v/>
      </c>
      <c r="F10" s="105"/>
      <c r="G10" s="106" t="str">
        <f>IF(B10="","",ROUNDUP(E10*F10,0))</f>
        <v/>
      </c>
      <c r="H10" s="100" t="str" cm="1">
        <f t="array" ref="H10">IF(B10="", "", _xlfn.XLOOKUP(B10, Origins, _xlfn.XLOOKUP(D10, Destinations, Maneuver_Difficulties,"")))</f>
        <v/>
      </c>
      <c r="I10" s="100" t="str">
        <f>IF(AND(F10&lt;1, F10&gt;0), ROUNDUP(H10/F10, 0), H10)</f>
        <v/>
      </c>
      <c r="J10" s="69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71"/>
      <c r="S10" s="72"/>
      <c r="T10" s="43"/>
      <c r="U10" s="5"/>
      <c r="V10" s="66" t="s">
        <v>8</v>
      </c>
      <c r="W10" s="68">
        <v>1</v>
      </c>
      <c r="X10" s="68">
        <v>5</v>
      </c>
      <c r="Y10" s="84"/>
      <c r="Z10" s="64" t="s">
        <v>23</v>
      </c>
      <c r="AA10" s="68" t="e">
        <f>NA()</f>
        <v>#N/A</v>
      </c>
      <c r="AB10" s="68" t="e">
        <f>NA()</f>
        <v>#N/A</v>
      </c>
      <c r="AC10" s="68">
        <v>3</v>
      </c>
      <c r="AD10" s="68" t="e">
        <f>NA()</f>
        <v>#N/A</v>
      </c>
      <c r="AE10" s="68" t="e">
        <f>NA()</f>
        <v>#N/A</v>
      </c>
      <c r="AF10" s="68" t="e">
        <f>NA()</f>
        <v>#N/A</v>
      </c>
      <c r="AG10" s="68">
        <v>2</v>
      </c>
      <c r="AH10" s="68" t="e">
        <f>NA()</f>
        <v>#N/A</v>
      </c>
      <c r="AI10" s="68" t="e">
        <f>NA()</f>
        <v>#N/A</v>
      </c>
      <c r="AJ10" s="68" t="e">
        <f>NA()</f>
        <v>#N/A</v>
      </c>
      <c r="AK10" s="68" t="e">
        <f>NA()</f>
        <v>#N/A</v>
      </c>
      <c r="AL10" s="68" t="e">
        <f>NA()</f>
        <v>#N/A</v>
      </c>
      <c r="AM10" s="68" t="e">
        <f>NA()</f>
        <v>#N/A</v>
      </c>
      <c r="AN10" s="68" t="e">
        <f>NA()</f>
        <v>#N/A</v>
      </c>
      <c r="AO10" s="68" t="e">
        <f>NA()</f>
        <v>#N/A</v>
      </c>
      <c r="AP10" s="68" t="e">
        <f>NA()</f>
        <v>#N/A</v>
      </c>
      <c r="AQ10" s="68" t="e">
        <f>NA()</f>
        <v>#N/A</v>
      </c>
      <c r="AR10" s="68" t="e">
        <f>NA()</f>
        <v>#N/A</v>
      </c>
      <c r="AS10" s="68" t="e">
        <f>NA()</f>
        <v>#N/A</v>
      </c>
      <c r="AT10" s="68" t="e">
        <f>NA()</f>
        <v>#N/A</v>
      </c>
      <c r="AU10" s="68" t="e">
        <f>NA()</f>
        <v>#N/A</v>
      </c>
      <c r="AV10" s="68" t="e">
        <f>NA()</f>
        <v>#N/A</v>
      </c>
      <c r="AW10" s="68" t="e">
        <f>NA()</f>
        <v>#N/A</v>
      </c>
      <c r="AX10" s="68" t="e">
        <f>NA()</f>
        <v>#N/A</v>
      </c>
      <c r="AY10" s="68" t="e">
        <f>NA()</f>
        <v>#N/A</v>
      </c>
      <c r="AZ10" s="68" t="e">
        <f>NA()</f>
        <v>#N/A</v>
      </c>
      <c r="BA10" s="68" t="e">
        <f>NA()</f>
        <v>#N/A</v>
      </c>
      <c r="BB10" s="68" t="e">
        <f>NA()</f>
        <v>#N/A</v>
      </c>
      <c r="BC10" s="68" t="e">
        <f>NA()</f>
        <v>#N/A</v>
      </c>
      <c r="BD10" s="68" t="e">
        <f>NA()</f>
        <v>#N/A</v>
      </c>
      <c r="BE10" s="68" t="e">
        <f>NA()</f>
        <v>#N/A</v>
      </c>
      <c r="BF10" s="68" t="e">
        <f>NA()</f>
        <v>#N/A</v>
      </c>
      <c r="BG10" s="68" t="e">
        <f>NA()</f>
        <v>#N/A</v>
      </c>
      <c r="BH10" s="68" t="e">
        <f>NA()</f>
        <v>#N/A</v>
      </c>
      <c r="BI10" s="68" t="e">
        <f>NA()</f>
        <v>#N/A</v>
      </c>
      <c r="BJ10" s="68" t="e">
        <f>NA()</f>
        <v>#N/A</v>
      </c>
      <c r="BK10" s="68" t="e">
        <f>NA()</f>
        <v>#N/A</v>
      </c>
      <c r="BL10" s="68" t="e">
        <f>NA()</f>
        <v>#N/A</v>
      </c>
      <c r="BM10" s="68" t="e">
        <f>NA()</f>
        <v>#N/A</v>
      </c>
      <c r="BN10" s="67" t="str">
        <f t="shared" si="16"/>
        <v>Lunar Orbit</v>
      </c>
      <c r="BO10" s="68"/>
      <c r="BP10" s="68"/>
      <c r="BQ10" s="68">
        <v>1</v>
      </c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6"/>
    </row>
    <row r="11" spans="1:106" ht="12" customHeight="1" x14ac:dyDescent="0.15">
      <c r="A11" s="4"/>
      <c r="B11" s="97"/>
      <c r="C11" s="100"/>
      <c r="D11" s="103"/>
      <c r="E11" s="100"/>
      <c r="F11" s="105"/>
      <c r="G11" s="106"/>
      <c r="H11" s="100"/>
      <c r="I11" s="100"/>
      <c r="J11" s="69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17">IF(M11="", "", M11*O11)</f>
        <v/>
      </c>
      <c r="Q11" s="13" t="str">
        <f t="shared" ref="Q11:Q13" si="18">IF(N11="", "", N11*O11)</f>
        <v/>
      </c>
      <c r="R11" s="73"/>
      <c r="S11" s="74"/>
      <c r="T11" s="44"/>
      <c r="U11" s="5"/>
      <c r="V11" s="66"/>
      <c r="W11" s="66"/>
      <c r="X11" s="66"/>
      <c r="Y11" s="84"/>
      <c r="Z11" s="64" t="s">
        <v>30</v>
      </c>
      <c r="AA11" s="68" t="e">
        <f>NA()</f>
        <v>#N/A</v>
      </c>
      <c r="AB11" s="68" t="e">
        <f>NA()</f>
        <v>#N/A</v>
      </c>
      <c r="AC11" s="68">
        <v>1</v>
      </c>
      <c r="AD11" s="68" t="e">
        <f>NA()</f>
        <v>#N/A</v>
      </c>
      <c r="AE11" s="68">
        <v>2</v>
      </c>
      <c r="AF11" s="68" t="e">
        <f>NA()</f>
        <v>#N/A</v>
      </c>
      <c r="AG11" s="68">
        <v>4</v>
      </c>
      <c r="AH11" s="68" t="e">
        <f>NA()</f>
        <v>#N/A</v>
      </c>
      <c r="AI11" s="68" t="e">
        <f>NA()</f>
        <v>#N/A</v>
      </c>
      <c r="AJ11" s="68" t="e">
        <f>NA()</f>
        <v>#N/A</v>
      </c>
      <c r="AK11" s="68" t="e">
        <f>NA()</f>
        <v>#N/A</v>
      </c>
      <c r="AL11" s="68" t="e">
        <f>NA()</f>
        <v>#N/A</v>
      </c>
      <c r="AM11" s="68" t="e">
        <f>NA()</f>
        <v>#N/A</v>
      </c>
      <c r="AN11" s="68" t="e">
        <f>NA()</f>
        <v>#N/A</v>
      </c>
      <c r="AO11" s="68" t="e">
        <f>NA()</f>
        <v>#N/A</v>
      </c>
      <c r="AP11" s="68" t="e">
        <f>NA()</f>
        <v>#N/A</v>
      </c>
      <c r="AQ11" s="68" t="e">
        <f>NA()</f>
        <v>#N/A</v>
      </c>
      <c r="AR11" s="68" t="e">
        <f>NA()</f>
        <v>#N/A</v>
      </c>
      <c r="AS11" s="68" t="e">
        <f>NA()</f>
        <v>#N/A</v>
      </c>
      <c r="AT11" s="68" t="e">
        <f>NA()</f>
        <v>#N/A</v>
      </c>
      <c r="AU11" s="68" t="e">
        <f>NA()</f>
        <v>#N/A</v>
      </c>
      <c r="AV11" s="68" t="e">
        <f>NA()</f>
        <v>#N/A</v>
      </c>
      <c r="AW11" s="68" t="e">
        <f>NA()</f>
        <v>#N/A</v>
      </c>
      <c r="AX11" s="68" t="e">
        <f>NA()</f>
        <v>#N/A</v>
      </c>
      <c r="AY11" s="68" t="e">
        <f>NA()</f>
        <v>#N/A</v>
      </c>
      <c r="AZ11" s="68" t="e">
        <f>NA()</f>
        <v>#N/A</v>
      </c>
      <c r="BA11" s="68" t="e">
        <f>NA()</f>
        <v>#N/A</v>
      </c>
      <c r="BB11" s="68" t="e">
        <f>NA()</f>
        <v>#N/A</v>
      </c>
      <c r="BC11" s="68" t="e">
        <f>NA()</f>
        <v>#N/A</v>
      </c>
      <c r="BD11" s="68" t="e">
        <f>NA()</f>
        <v>#N/A</v>
      </c>
      <c r="BE11" s="68" t="e">
        <f>NA()</f>
        <v>#N/A</v>
      </c>
      <c r="BF11" s="68" t="e">
        <f>NA()</f>
        <v>#N/A</v>
      </c>
      <c r="BG11" s="68" t="e">
        <f>NA()</f>
        <v>#N/A</v>
      </c>
      <c r="BH11" s="68" t="e">
        <f>NA()</f>
        <v>#N/A</v>
      </c>
      <c r="BI11" s="68" t="e">
        <f>NA()</f>
        <v>#N/A</v>
      </c>
      <c r="BJ11" s="68" t="e">
        <f>NA()</f>
        <v>#N/A</v>
      </c>
      <c r="BK11" s="68" t="e">
        <f>NA()</f>
        <v>#N/A</v>
      </c>
      <c r="BL11" s="68" t="e">
        <f>NA()</f>
        <v>#N/A</v>
      </c>
      <c r="BM11" s="68" t="e">
        <f>NA()</f>
        <v>#N/A</v>
      </c>
      <c r="BN11" s="67" t="str">
        <f t="shared" si="16"/>
        <v>Lunar Fly-by</v>
      </c>
      <c r="BO11" s="68"/>
      <c r="BP11" s="68"/>
      <c r="BQ11" s="68">
        <v>1</v>
      </c>
      <c r="BR11" s="68"/>
      <c r="BS11" s="68">
        <v>1</v>
      </c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6"/>
    </row>
    <row r="12" spans="1:106" ht="12" customHeight="1" x14ac:dyDescent="0.15">
      <c r="A12" s="4"/>
      <c r="B12" s="97"/>
      <c r="C12" s="100"/>
      <c r="D12" s="103"/>
      <c r="E12" s="100"/>
      <c r="F12" s="105"/>
      <c r="G12" s="106"/>
      <c r="H12" s="100"/>
      <c r="I12" s="100"/>
      <c r="J12" s="69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17"/>
        <v/>
      </c>
      <c r="Q12" s="13" t="str">
        <f t="shared" si="18"/>
        <v/>
      </c>
      <c r="R12" s="79" t="s">
        <v>48</v>
      </c>
      <c r="S12" s="81" t="str">
        <f>IF(B10="", "", I10*P14)</f>
        <v/>
      </c>
      <c r="T12" s="45"/>
      <c r="U12" s="5"/>
      <c r="V12" s="66"/>
      <c r="W12" s="66"/>
      <c r="X12" s="66"/>
      <c r="Y12" s="84"/>
      <c r="Z12" s="64" t="s">
        <v>28</v>
      </c>
      <c r="AA12" s="68" t="e">
        <f>NA()</f>
        <v>#N/A</v>
      </c>
      <c r="AB12" s="68" t="e">
        <f>NA()</f>
        <v>#N/A</v>
      </c>
      <c r="AC12" s="68" t="e">
        <f>NA()</f>
        <v>#N/A</v>
      </c>
      <c r="AD12" s="68" t="e">
        <f>NA()</f>
        <v>#N/A</v>
      </c>
      <c r="AE12" s="68">
        <v>2</v>
      </c>
      <c r="AF12" s="68" t="e">
        <f>NA()</f>
        <v>#N/A</v>
      </c>
      <c r="AG12" s="68" t="e">
        <f>NA()</f>
        <v>#N/A</v>
      </c>
      <c r="AH12" s="68" t="e">
        <f>NA()</f>
        <v>#N/A</v>
      </c>
      <c r="AI12" s="68" t="e">
        <f>NA()</f>
        <v>#N/A</v>
      </c>
      <c r="AJ12" s="68" t="e">
        <f>NA()</f>
        <v>#N/A</v>
      </c>
      <c r="AK12" s="68" t="e">
        <f>NA()</f>
        <v>#N/A</v>
      </c>
      <c r="AL12" s="68" t="e">
        <f>NA()</f>
        <v>#N/A</v>
      </c>
      <c r="AM12" s="68" t="e">
        <f>NA()</f>
        <v>#N/A</v>
      </c>
      <c r="AN12" s="68" t="e">
        <f>NA()</f>
        <v>#N/A</v>
      </c>
      <c r="AO12" s="68" t="e">
        <f>NA()</f>
        <v>#N/A</v>
      </c>
      <c r="AP12" s="68" t="e">
        <f>NA()</f>
        <v>#N/A</v>
      </c>
      <c r="AQ12" s="68" t="e">
        <f>NA()</f>
        <v>#N/A</v>
      </c>
      <c r="AR12" s="68" t="e">
        <f>NA()</f>
        <v>#N/A</v>
      </c>
      <c r="AS12" s="68" t="e">
        <f>NA()</f>
        <v>#N/A</v>
      </c>
      <c r="AT12" s="68" t="e">
        <f>NA()</f>
        <v>#N/A</v>
      </c>
      <c r="AU12" s="68" t="e">
        <f>NA()</f>
        <v>#N/A</v>
      </c>
      <c r="AV12" s="68" t="e">
        <f>NA()</f>
        <v>#N/A</v>
      </c>
      <c r="AW12" s="68" t="e">
        <f>NA()</f>
        <v>#N/A</v>
      </c>
      <c r="AX12" s="68" t="e">
        <f>NA()</f>
        <v>#N/A</v>
      </c>
      <c r="AY12" s="68" t="e">
        <f>NA()</f>
        <v>#N/A</v>
      </c>
      <c r="AZ12" s="68" t="e">
        <f>NA()</f>
        <v>#N/A</v>
      </c>
      <c r="BA12" s="68" t="e">
        <f>NA()</f>
        <v>#N/A</v>
      </c>
      <c r="BB12" s="68" t="e">
        <f>NA()</f>
        <v>#N/A</v>
      </c>
      <c r="BC12" s="68" t="e">
        <f>NA()</f>
        <v>#N/A</v>
      </c>
      <c r="BD12" s="68" t="e">
        <f>NA()</f>
        <v>#N/A</v>
      </c>
      <c r="BE12" s="68" t="e">
        <f>NA()</f>
        <v>#N/A</v>
      </c>
      <c r="BF12" s="68" t="e">
        <f>NA()</f>
        <v>#N/A</v>
      </c>
      <c r="BG12" s="68" t="e">
        <f>NA()</f>
        <v>#N/A</v>
      </c>
      <c r="BH12" s="68" t="e">
        <f>NA()</f>
        <v>#N/A</v>
      </c>
      <c r="BI12" s="68" t="e">
        <f>NA()</f>
        <v>#N/A</v>
      </c>
      <c r="BJ12" s="68" t="e">
        <f>NA()</f>
        <v>#N/A</v>
      </c>
      <c r="BK12" s="68" t="e">
        <f>NA()</f>
        <v>#N/A</v>
      </c>
      <c r="BL12" s="68" t="e">
        <f>NA()</f>
        <v>#N/A</v>
      </c>
      <c r="BM12" s="68" t="e">
        <f>NA()</f>
        <v>#N/A</v>
      </c>
      <c r="BN12" s="67" t="str">
        <f t="shared" si="16"/>
        <v>Moon</v>
      </c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6"/>
    </row>
    <row r="13" spans="1:106" ht="12" customHeight="1" x14ac:dyDescent="0.15">
      <c r="A13" s="4"/>
      <c r="B13" s="97"/>
      <c r="C13" s="100"/>
      <c r="D13" s="103"/>
      <c r="E13" s="100"/>
      <c r="F13" s="105"/>
      <c r="G13" s="106"/>
      <c r="H13" s="100"/>
      <c r="I13" s="100"/>
      <c r="J13" s="69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17"/>
        <v/>
      </c>
      <c r="Q13" s="13" t="str">
        <f t="shared" si="18"/>
        <v/>
      </c>
      <c r="R13" s="80"/>
      <c r="S13" s="82"/>
      <c r="T13" s="44"/>
      <c r="U13" s="5"/>
      <c r="V13" s="66"/>
      <c r="W13" s="66"/>
      <c r="X13" s="66"/>
      <c r="Y13" s="84"/>
      <c r="Z13" s="64" t="s">
        <v>25</v>
      </c>
      <c r="AA13" s="68" t="e">
        <f>NA()</f>
        <v>#N/A</v>
      </c>
      <c r="AB13" s="68" t="e">
        <f>NA()</f>
        <v>#N/A</v>
      </c>
      <c r="AC13" s="68">
        <v>3</v>
      </c>
      <c r="AD13" s="68" t="e">
        <f>NA()</f>
        <v>#N/A</v>
      </c>
      <c r="AE13" s="68" t="e">
        <f>NA()</f>
        <v>#N/A</v>
      </c>
      <c r="AF13" s="68" t="e">
        <f>NA()</f>
        <v>#N/A</v>
      </c>
      <c r="AG13" s="68" t="e">
        <f>NA()</f>
        <v>#N/A</v>
      </c>
      <c r="AH13" s="68" t="e">
        <f>NA()</f>
        <v>#N/A</v>
      </c>
      <c r="AI13" s="68" t="e">
        <f>NA()</f>
        <v>#N/A</v>
      </c>
      <c r="AJ13" s="68">
        <v>4</v>
      </c>
      <c r="AK13" s="68" t="e">
        <f>NA()</f>
        <v>#N/A</v>
      </c>
      <c r="AL13" s="68" t="e">
        <f>NA()</f>
        <v>#N/A</v>
      </c>
      <c r="AM13" s="68" t="e">
        <f>NA()</f>
        <v>#N/A</v>
      </c>
      <c r="AN13" s="68" t="e">
        <f>NA()</f>
        <v>#N/A</v>
      </c>
      <c r="AO13" s="68">
        <v>5</v>
      </c>
      <c r="AP13" s="68" t="e">
        <f>NA()</f>
        <v>#N/A</v>
      </c>
      <c r="AQ13" s="68" t="e">
        <f>NA()</f>
        <v>#N/A</v>
      </c>
      <c r="AR13" s="68">
        <v>3</v>
      </c>
      <c r="AS13" s="68" t="e">
        <f>NA()</f>
        <v>#N/A</v>
      </c>
      <c r="AT13" s="68">
        <v>2</v>
      </c>
      <c r="AU13" s="68" t="e">
        <f>NA()</f>
        <v>#N/A</v>
      </c>
      <c r="AV13" s="68">
        <v>5</v>
      </c>
      <c r="AW13" s="68" t="e">
        <f>NA()</f>
        <v>#N/A</v>
      </c>
      <c r="AX13" s="68" t="e">
        <f>NA()</f>
        <v>#N/A</v>
      </c>
      <c r="AY13" s="68" t="e">
        <f>NA()</f>
        <v>#N/A</v>
      </c>
      <c r="AZ13" s="68" t="e">
        <f>NA()</f>
        <v>#N/A</v>
      </c>
      <c r="BA13" s="68" t="e">
        <f>NA()</f>
        <v>#N/A</v>
      </c>
      <c r="BB13" s="68" t="e">
        <f>NA()</f>
        <v>#N/A</v>
      </c>
      <c r="BC13" s="68" t="e">
        <f>NA()</f>
        <v>#N/A</v>
      </c>
      <c r="BD13" s="68" t="e">
        <f>NA()</f>
        <v>#N/A</v>
      </c>
      <c r="BE13" s="68" t="e">
        <f>NA()</f>
        <v>#N/A</v>
      </c>
      <c r="BF13" s="68" t="e">
        <f>NA()</f>
        <v>#N/A</v>
      </c>
      <c r="BG13" s="68" t="e">
        <f>NA()</f>
        <v>#N/A</v>
      </c>
      <c r="BH13" s="68" t="e">
        <f>NA()</f>
        <v>#N/A</v>
      </c>
      <c r="BI13" s="68" t="e">
        <f>NA()</f>
        <v>#N/A</v>
      </c>
      <c r="BJ13" s="68" t="e">
        <f>NA()</f>
        <v>#N/A</v>
      </c>
      <c r="BK13" s="68" t="e">
        <f>NA()</f>
        <v>#N/A</v>
      </c>
      <c r="BL13" s="68" t="e">
        <f>NA()</f>
        <v>#N/A</v>
      </c>
      <c r="BM13" s="68" t="e">
        <f>NA()</f>
        <v>#N/A</v>
      </c>
      <c r="BN13" s="67" t="str">
        <f t="shared" si="16"/>
        <v>Inner P. Transfer</v>
      </c>
      <c r="BO13" s="68"/>
      <c r="BP13" s="68"/>
      <c r="BQ13" s="68">
        <v>1</v>
      </c>
      <c r="BR13" s="68"/>
      <c r="BS13" s="68"/>
      <c r="BT13" s="68"/>
      <c r="BU13" s="68"/>
      <c r="BV13" s="68"/>
      <c r="BW13" s="68"/>
      <c r="BX13" s="68">
        <v>2</v>
      </c>
      <c r="BY13" s="68"/>
      <c r="BZ13" s="68"/>
      <c r="CA13" s="68"/>
      <c r="CB13" s="68"/>
      <c r="CC13" s="68">
        <v>1</v>
      </c>
      <c r="CD13" s="68"/>
      <c r="CE13" s="68"/>
      <c r="CF13" s="68">
        <v>1</v>
      </c>
      <c r="CG13" s="68"/>
      <c r="CH13" s="68">
        <v>1</v>
      </c>
      <c r="CI13" s="68"/>
      <c r="CJ13" s="68">
        <v>1</v>
      </c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6"/>
    </row>
    <row r="14" spans="1:106" ht="12" customHeight="1" x14ac:dyDescent="0.15">
      <c r="A14" s="4"/>
      <c r="B14" s="98"/>
      <c r="C14" s="101"/>
      <c r="D14" s="104"/>
      <c r="E14" s="101"/>
      <c r="F14" s="105"/>
      <c r="G14" s="107"/>
      <c r="H14" s="101"/>
      <c r="I14" s="101"/>
      <c r="J14" s="70"/>
      <c r="K14" s="87"/>
      <c r="L14" s="88"/>
      <c r="M14" s="88"/>
      <c r="N14" s="89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46"/>
      <c r="U14" s="5"/>
      <c r="V14" s="66"/>
      <c r="W14" s="66"/>
      <c r="X14" s="66"/>
      <c r="Y14" s="84"/>
      <c r="Z14" s="64" t="s">
        <v>26</v>
      </c>
      <c r="AA14" s="68" t="e">
        <f>NA()</f>
        <v>#N/A</v>
      </c>
      <c r="AB14" s="68" t="e">
        <f>NA()</f>
        <v>#N/A</v>
      </c>
      <c r="AC14" s="68">
        <v>6</v>
      </c>
      <c r="AD14" s="68">
        <v>1</v>
      </c>
      <c r="AE14" s="68" t="e">
        <f>NA()</f>
        <v>#N/A</v>
      </c>
      <c r="AF14" s="68" t="e">
        <f>NA()</f>
        <v>#N/A</v>
      </c>
      <c r="AG14" s="68" t="e">
        <f>NA()</f>
        <v>#N/A</v>
      </c>
      <c r="AH14" s="68" t="e">
        <f>NA()</f>
        <v>#N/A</v>
      </c>
      <c r="AI14" s="68" t="e">
        <f>NA()</f>
        <v>#N/A</v>
      </c>
      <c r="AJ14" s="68">
        <v>5</v>
      </c>
      <c r="AK14" s="68">
        <v>2</v>
      </c>
      <c r="AL14" s="68" t="e">
        <f>NA()</f>
        <v>#N/A</v>
      </c>
      <c r="AM14" s="68" t="e">
        <f>NA()</f>
        <v>#N/A</v>
      </c>
      <c r="AN14" s="68" t="e">
        <f>NA()</f>
        <v>#N/A</v>
      </c>
      <c r="AO14" s="68" t="e">
        <f>NA()</f>
        <v>#N/A</v>
      </c>
      <c r="AP14" s="68" t="e">
        <f>NA()</f>
        <v>#N/A</v>
      </c>
      <c r="AQ14" s="68" t="e">
        <f>NA()</f>
        <v>#N/A</v>
      </c>
      <c r="AR14" s="68" t="e">
        <f>NA()</f>
        <v>#N/A</v>
      </c>
      <c r="AS14" s="68" t="e">
        <f>NA()</f>
        <v>#N/A</v>
      </c>
      <c r="AT14" s="68" t="e">
        <f>NA()</f>
        <v>#N/A</v>
      </c>
      <c r="AU14" s="68" t="e">
        <f>NA()</f>
        <v>#N/A</v>
      </c>
      <c r="AV14" s="68">
        <v>3</v>
      </c>
      <c r="AW14" s="68">
        <v>4</v>
      </c>
      <c r="AX14" s="68" t="e">
        <f>NA()</f>
        <v>#N/A</v>
      </c>
      <c r="AY14" s="68" t="e">
        <f>NA()</f>
        <v>#N/A</v>
      </c>
      <c r="AZ14" s="68" t="e">
        <f>NA()</f>
        <v>#N/A</v>
      </c>
      <c r="BA14" s="68" t="e">
        <f>NA()</f>
        <v>#N/A</v>
      </c>
      <c r="BB14" s="68" t="e">
        <f>NA()</f>
        <v>#N/A</v>
      </c>
      <c r="BC14" s="68" t="e">
        <f>NA()</f>
        <v>#N/A</v>
      </c>
      <c r="BD14" s="68" t="e">
        <f>NA()</f>
        <v>#N/A</v>
      </c>
      <c r="BE14" s="68">
        <v>3</v>
      </c>
      <c r="BF14" s="68" t="e">
        <f>NA()</f>
        <v>#N/A</v>
      </c>
      <c r="BG14" s="68" t="e">
        <f>NA()</f>
        <v>#N/A</v>
      </c>
      <c r="BH14" s="68" t="e">
        <f>NA()</f>
        <v>#N/A</v>
      </c>
      <c r="BI14" s="68" t="e">
        <f>NA()</f>
        <v>#N/A</v>
      </c>
      <c r="BJ14" s="68" t="e">
        <f>NA()</f>
        <v>#N/A</v>
      </c>
      <c r="BK14" s="68" t="e">
        <f>NA()</f>
        <v>#N/A</v>
      </c>
      <c r="BL14" s="68">
        <v>4</v>
      </c>
      <c r="BM14" s="68" t="e">
        <f>NA()</f>
        <v>#N/A</v>
      </c>
      <c r="BN14" s="67" t="str">
        <f t="shared" si="16"/>
        <v>Outer P. Transfer</v>
      </c>
      <c r="BO14" s="68"/>
      <c r="BP14" s="68"/>
      <c r="BQ14" s="68">
        <v>1</v>
      </c>
      <c r="BR14" s="68">
        <v>1</v>
      </c>
      <c r="BS14" s="68"/>
      <c r="BT14" s="68"/>
      <c r="BU14" s="68"/>
      <c r="BV14" s="68"/>
      <c r="BW14" s="68"/>
      <c r="BX14" s="68">
        <v>1</v>
      </c>
      <c r="BY14" s="68">
        <v>1</v>
      </c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>
        <v>1</v>
      </c>
      <c r="CK14" s="68">
        <v>2</v>
      </c>
      <c r="CL14" s="68"/>
      <c r="CM14" s="68"/>
      <c r="CN14" s="68"/>
      <c r="CO14" s="68"/>
      <c r="CP14" s="68"/>
      <c r="CQ14" s="68"/>
      <c r="CR14" s="68"/>
      <c r="CS14" s="68">
        <v>3</v>
      </c>
      <c r="CT14" s="68"/>
      <c r="CU14" s="68"/>
      <c r="CV14" s="68"/>
      <c r="CW14" s="68"/>
      <c r="CX14" s="68"/>
      <c r="CY14" s="68"/>
      <c r="CZ14" s="68">
        <v>9</v>
      </c>
      <c r="DA14" s="68"/>
      <c r="DB14" s="66"/>
    </row>
    <row r="15" spans="1:106" ht="12" customHeight="1" x14ac:dyDescent="0.15">
      <c r="A15" s="4"/>
      <c r="B15" s="96"/>
      <c r="C15" s="100" t="str">
        <f>IF(B15="", "", "to")</f>
        <v/>
      </c>
      <c r="D15" s="102"/>
      <c r="E15" s="99" t="str" cm="1">
        <f t="array" ref="E15">IF(B15="", "", _xlfn.XLOOKUP(B15, Origins, _xlfn.XLOOKUP(D15, Destinations, Maneuver_Years, ""), ""))</f>
        <v/>
      </c>
      <c r="F15" s="105"/>
      <c r="G15" s="106" t="str">
        <f>IF(B15="","",ROUNDUP(E15*F15,0))</f>
        <v/>
      </c>
      <c r="H15" s="100" t="str" cm="1">
        <f t="array" ref="H15">IF(B15="", "", _xlfn.XLOOKUP(B15, Origins, _xlfn.XLOOKUP(D15, Destinations, Maneuver_Difficulties,"")))</f>
        <v/>
      </c>
      <c r="I15" s="100" t="str">
        <f>IF(AND(F15&lt;1, F15&gt;0), ROUNDUP(H15/F15, 0), H15)</f>
        <v/>
      </c>
      <c r="J15" s="69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71"/>
      <c r="S15" s="72"/>
      <c r="T15" s="43"/>
      <c r="U15" s="5"/>
      <c r="V15" s="66"/>
      <c r="W15" s="66"/>
      <c r="X15" s="66"/>
      <c r="Y15" s="84"/>
      <c r="Z15" s="64" t="s">
        <v>27</v>
      </c>
      <c r="AA15" s="68" t="e">
        <f>NA()</f>
        <v>#N/A</v>
      </c>
      <c r="AB15" s="68" t="e">
        <f>NA()</f>
        <v>#N/A</v>
      </c>
      <c r="AC15" s="68">
        <v>5</v>
      </c>
      <c r="AD15" s="68" t="e">
        <f>NA()</f>
        <v>#N/A</v>
      </c>
      <c r="AE15" s="68" t="e">
        <f>NA()</f>
        <v>#N/A</v>
      </c>
      <c r="AF15" s="68" t="e">
        <f>NA()</f>
        <v>#N/A</v>
      </c>
      <c r="AG15" s="68" t="e">
        <f>NA()</f>
        <v>#N/A</v>
      </c>
      <c r="AH15" s="68">
        <v>4</v>
      </c>
      <c r="AI15" s="68">
        <v>5</v>
      </c>
      <c r="AJ15" s="68" t="e">
        <f>NA()</f>
        <v>#N/A</v>
      </c>
      <c r="AK15" s="68" t="e">
        <f>NA()</f>
        <v>#N/A</v>
      </c>
      <c r="AL15" s="68" t="e">
        <f>NA()</f>
        <v>#N/A</v>
      </c>
      <c r="AM15" s="68">
        <v>0</v>
      </c>
      <c r="AN15" s="68">
        <v>1</v>
      </c>
      <c r="AO15" s="68" t="e">
        <f>NA()</f>
        <v>#N/A</v>
      </c>
      <c r="AP15" s="68" t="e">
        <f>NA()</f>
        <v>#N/A</v>
      </c>
      <c r="AQ15" s="68" t="e">
        <f>NA()</f>
        <v>#N/A</v>
      </c>
      <c r="AR15" s="68" t="e">
        <f>NA()</f>
        <v>#N/A</v>
      </c>
      <c r="AS15" s="68" t="e">
        <f>NA()</f>
        <v>#N/A</v>
      </c>
      <c r="AT15" s="68" t="e">
        <f>NA()</f>
        <v>#N/A</v>
      </c>
      <c r="AU15" s="68" t="e">
        <f>NA()</f>
        <v>#N/A</v>
      </c>
      <c r="AV15" s="68" t="e">
        <f>NA()</f>
        <v>#N/A</v>
      </c>
      <c r="AW15" s="68" t="e">
        <f>NA()</f>
        <v>#N/A</v>
      </c>
      <c r="AX15" s="68" t="e">
        <f>NA()</f>
        <v>#N/A</v>
      </c>
      <c r="AY15" s="68" t="e">
        <f>NA()</f>
        <v>#N/A</v>
      </c>
      <c r="AZ15" s="68" t="e">
        <f>NA()</f>
        <v>#N/A</v>
      </c>
      <c r="BA15" s="68" t="e">
        <f>NA()</f>
        <v>#N/A</v>
      </c>
      <c r="BB15" s="68" t="e">
        <f>NA()</f>
        <v>#N/A</v>
      </c>
      <c r="BC15" s="68" t="e">
        <f>NA()</f>
        <v>#N/A</v>
      </c>
      <c r="BD15" s="68" t="e">
        <f>NA()</f>
        <v>#N/A</v>
      </c>
      <c r="BE15" s="68" t="e">
        <f>NA()</f>
        <v>#N/A</v>
      </c>
      <c r="BF15" s="68" t="e">
        <f>NA()</f>
        <v>#N/A</v>
      </c>
      <c r="BG15" s="68" t="e">
        <f>NA()</f>
        <v>#N/A</v>
      </c>
      <c r="BH15" s="68" t="e">
        <f>NA()</f>
        <v>#N/A</v>
      </c>
      <c r="BI15" s="68" t="e">
        <f>NA()</f>
        <v>#N/A</v>
      </c>
      <c r="BJ15" s="68" t="e">
        <f>NA()</f>
        <v>#N/A</v>
      </c>
      <c r="BK15" s="68" t="e">
        <f>NA()</f>
        <v>#N/A</v>
      </c>
      <c r="BL15" s="68" t="e">
        <f>NA()</f>
        <v>#N/A</v>
      </c>
      <c r="BM15" s="68" t="e">
        <f>NA()</f>
        <v>#N/A</v>
      </c>
      <c r="BN15" s="67" t="str">
        <f t="shared" si="16"/>
        <v>Mars Orbit</v>
      </c>
      <c r="BO15" s="68"/>
      <c r="BP15" s="68"/>
      <c r="BQ15" s="68">
        <v>3</v>
      </c>
      <c r="BR15" s="68"/>
      <c r="BS15" s="68"/>
      <c r="BT15" s="68"/>
      <c r="BU15" s="68"/>
      <c r="BV15" s="68">
        <v>2</v>
      </c>
      <c r="BW15" s="68">
        <v>1</v>
      </c>
      <c r="BX15" s="68"/>
      <c r="BY15" s="68"/>
      <c r="BZ15" s="68"/>
      <c r="CA15" s="68"/>
      <c r="CB15" s="68">
        <v>1</v>
      </c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6"/>
    </row>
    <row r="16" spans="1:106" ht="12" customHeight="1" x14ac:dyDescent="0.15">
      <c r="A16" s="4"/>
      <c r="B16" s="97"/>
      <c r="C16" s="100"/>
      <c r="D16" s="103"/>
      <c r="E16" s="100"/>
      <c r="F16" s="105"/>
      <c r="G16" s="106"/>
      <c r="H16" s="100"/>
      <c r="I16" s="100"/>
      <c r="J16" s="69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19">IF(M16="", "", M16*O16)</f>
        <v/>
      </c>
      <c r="Q16" s="13" t="str">
        <f t="shared" ref="Q16:Q18" si="20">IF(N16="", "", N16*O16)</f>
        <v/>
      </c>
      <c r="R16" s="73"/>
      <c r="S16" s="74"/>
      <c r="T16" s="44"/>
      <c r="U16" s="5"/>
      <c r="V16" s="66"/>
      <c r="W16" s="66"/>
      <c r="X16" s="66"/>
      <c r="Y16" s="84"/>
      <c r="Z16" s="64" t="s">
        <v>29</v>
      </c>
      <c r="AA16" s="68" t="e">
        <f>NA()</f>
        <v>#N/A</v>
      </c>
      <c r="AB16" s="68" t="e">
        <f>NA()</f>
        <v>#N/A</v>
      </c>
      <c r="AC16" s="68" t="e">
        <f>NA()</f>
        <v>#N/A</v>
      </c>
      <c r="AD16" s="68" t="e">
        <f>NA()</f>
        <v>#N/A</v>
      </c>
      <c r="AE16" s="68" t="e">
        <f>NA()</f>
        <v>#N/A</v>
      </c>
      <c r="AF16" s="68" t="e">
        <f>NA()</f>
        <v>#N/A</v>
      </c>
      <c r="AG16" s="68" t="e">
        <f>NA()</f>
        <v>#N/A</v>
      </c>
      <c r="AH16" s="68" t="e">
        <f>NA()</f>
        <v>#N/A</v>
      </c>
      <c r="AI16" s="68" t="e">
        <f>NA()</f>
        <v>#N/A</v>
      </c>
      <c r="AJ16" s="68">
        <v>3</v>
      </c>
      <c r="AK16" s="68">
        <v>1</v>
      </c>
      <c r="AL16" s="68" t="e">
        <f>NA()</f>
        <v>#N/A</v>
      </c>
      <c r="AM16" s="68">
        <v>3</v>
      </c>
      <c r="AN16" s="68" t="e">
        <f>NA()</f>
        <v>#N/A</v>
      </c>
      <c r="AO16" s="68" t="e">
        <f>NA()</f>
        <v>#N/A</v>
      </c>
      <c r="AP16" s="68" t="e">
        <f>NA()</f>
        <v>#N/A</v>
      </c>
      <c r="AQ16" s="68" t="e">
        <f>NA()</f>
        <v>#N/A</v>
      </c>
      <c r="AR16" s="68" t="e">
        <f>NA()</f>
        <v>#N/A</v>
      </c>
      <c r="AS16" s="68" t="e">
        <f>NA()</f>
        <v>#N/A</v>
      </c>
      <c r="AT16" s="68" t="e">
        <f>NA()</f>
        <v>#N/A</v>
      </c>
      <c r="AU16" s="68" t="e">
        <f>NA()</f>
        <v>#N/A</v>
      </c>
      <c r="AV16" s="68" t="e">
        <f>NA()</f>
        <v>#N/A</v>
      </c>
      <c r="AW16" s="68">
        <v>4</v>
      </c>
      <c r="AX16" s="68" t="e">
        <f>NA()</f>
        <v>#N/A</v>
      </c>
      <c r="AY16" s="68" t="e">
        <f>NA()</f>
        <v>#N/A</v>
      </c>
      <c r="AZ16" s="68" t="e">
        <f>NA()</f>
        <v>#N/A</v>
      </c>
      <c r="BA16" s="68" t="e">
        <f>NA()</f>
        <v>#N/A</v>
      </c>
      <c r="BB16" s="68" t="e">
        <f>NA()</f>
        <v>#N/A</v>
      </c>
      <c r="BC16" s="68" t="e">
        <f>NA()</f>
        <v>#N/A</v>
      </c>
      <c r="BD16" s="68" t="e">
        <f>NA()</f>
        <v>#N/A</v>
      </c>
      <c r="BE16" s="68" t="e">
        <f>NA()</f>
        <v>#N/A</v>
      </c>
      <c r="BF16" s="68" t="e">
        <f>NA()</f>
        <v>#N/A</v>
      </c>
      <c r="BG16" s="68" t="e">
        <f>NA()</f>
        <v>#N/A</v>
      </c>
      <c r="BH16" s="68" t="e">
        <f>NA()</f>
        <v>#N/A</v>
      </c>
      <c r="BI16" s="68" t="e">
        <f>NA()</f>
        <v>#N/A</v>
      </c>
      <c r="BJ16" s="68" t="e">
        <f>NA()</f>
        <v>#N/A</v>
      </c>
      <c r="BK16" s="68" t="e">
        <f>NA()</f>
        <v>#N/A</v>
      </c>
      <c r="BL16" s="68" t="e">
        <f>NA()</f>
        <v>#N/A</v>
      </c>
      <c r="BM16" s="68" t="e">
        <f>NA()</f>
        <v>#N/A</v>
      </c>
      <c r="BN16" s="67" t="str">
        <f t="shared" si="16"/>
        <v>Mars Fly-by</v>
      </c>
      <c r="BO16" s="68"/>
      <c r="BP16" s="68"/>
      <c r="BQ16" s="68"/>
      <c r="BR16" s="68"/>
      <c r="BS16" s="68"/>
      <c r="BT16" s="68"/>
      <c r="BU16" s="68"/>
      <c r="BV16" s="68"/>
      <c r="BW16" s="68"/>
      <c r="BX16" s="68">
        <v>1</v>
      </c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>
        <v>3</v>
      </c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6"/>
    </row>
    <row r="17" spans="1:106" ht="12" customHeight="1" x14ac:dyDescent="0.15">
      <c r="A17" s="4"/>
      <c r="B17" s="97"/>
      <c r="C17" s="100"/>
      <c r="D17" s="103"/>
      <c r="E17" s="100"/>
      <c r="F17" s="105"/>
      <c r="G17" s="106"/>
      <c r="H17" s="100"/>
      <c r="I17" s="100"/>
      <c r="J17" s="69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19"/>
        <v/>
      </c>
      <c r="Q17" s="13" t="str">
        <f t="shared" si="20"/>
        <v/>
      </c>
      <c r="R17" s="79" t="s">
        <v>48</v>
      </c>
      <c r="S17" s="81" t="str">
        <f>IF(B15="", "", I15*P19)</f>
        <v/>
      </c>
      <c r="T17" s="45"/>
      <c r="U17" s="5"/>
      <c r="V17" s="66"/>
      <c r="W17" s="66"/>
      <c r="X17" s="66"/>
      <c r="Y17" s="84"/>
      <c r="Z17" s="64" t="s">
        <v>35</v>
      </c>
      <c r="AA17" s="68" t="e">
        <f>NA()</f>
        <v>#N/A</v>
      </c>
      <c r="AB17" s="68" t="e">
        <f>NA()</f>
        <v>#N/A</v>
      </c>
      <c r="AC17" s="68" t="e">
        <f>NA()</f>
        <v>#N/A</v>
      </c>
      <c r="AD17" s="68" t="e">
        <f>NA()</f>
        <v>#N/A</v>
      </c>
      <c r="AE17" s="68" t="e">
        <f>NA()</f>
        <v>#N/A</v>
      </c>
      <c r="AF17" s="68" t="e">
        <f>NA()</f>
        <v>#N/A</v>
      </c>
      <c r="AG17" s="68" t="e">
        <f>NA()</f>
        <v>#N/A</v>
      </c>
      <c r="AH17" s="68" t="e">
        <f>NA()</f>
        <v>#N/A</v>
      </c>
      <c r="AI17" s="68" t="e">
        <f>NA()</f>
        <v>#N/A</v>
      </c>
      <c r="AJ17" s="68">
        <v>3</v>
      </c>
      <c r="AK17" s="68" t="e">
        <f>NA()</f>
        <v>#N/A</v>
      </c>
      <c r="AL17" s="68" t="e">
        <f>NA()</f>
        <v>#N/A</v>
      </c>
      <c r="AM17" s="68" t="e">
        <f>NA()</f>
        <v>#N/A</v>
      </c>
      <c r="AN17" s="68" t="e">
        <f>NA()</f>
        <v>#N/A</v>
      </c>
      <c r="AO17" s="68" t="e">
        <f>NA()</f>
        <v>#N/A</v>
      </c>
      <c r="AP17" s="68" t="e">
        <f>NA()</f>
        <v>#N/A</v>
      </c>
      <c r="AQ17" s="68" t="e">
        <f>NA()</f>
        <v>#N/A</v>
      </c>
      <c r="AR17" s="68" t="e">
        <f>NA()</f>
        <v>#N/A</v>
      </c>
      <c r="AS17" s="68" t="e">
        <f>NA()</f>
        <v>#N/A</v>
      </c>
      <c r="AT17" s="68" t="e">
        <f>NA()</f>
        <v>#N/A</v>
      </c>
      <c r="AU17" s="68" t="e">
        <f>NA()</f>
        <v>#N/A</v>
      </c>
      <c r="AV17" s="68" t="e">
        <f>NA()</f>
        <v>#N/A</v>
      </c>
      <c r="AW17" s="68" t="e">
        <f>NA()</f>
        <v>#N/A</v>
      </c>
      <c r="AX17" s="68" t="e">
        <f>NA()</f>
        <v>#N/A</v>
      </c>
      <c r="AY17" s="68" t="e">
        <f>NA()</f>
        <v>#N/A</v>
      </c>
      <c r="AZ17" s="68" t="e">
        <f>NA()</f>
        <v>#N/A</v>
      </c>
      <c r="BA17" s="68" t="e">
        <f>NA()</f>
        <v>#N/A</v>
      </c>
      <c r="BB17" s="68" t="e">
        <f>NA()</f>
        <v>#N/A</v>
      </c>
      <c r="BC17" s="68" t="e">
        <f>NA()</f>
        <v>#N/A</v>
      </c>
      <c r="BD17" s="68" t="e">
        <f>NA()</f>
        <v>#N/A</v>
      </c>
      <c r="BE17" s="68" t="e">
        <f>NA()</f>
        <v>#N/A</v>
      </c>
      <c r="BF17" s="68" t="e">
        <f>NA()</f>
        <v>#N/A</v>
      </c>
      <c r="BG17" s="68" t="e">
        <f>NA()</f>
        <v>#N/A</v>
      </c>
      <c r="BH17" s="68" t="e">
        <f>NA()</f>
        <v>#N/A</v>
      </c>
      <c r="BI17" s="68" t="e">
        <f>NA()</f>
        <v>#N/A</v>
      </c>
      <c r="BJ17" s="68" t="e">
        <f>NA()</f>
        <v>#N/A</v>
      </c>
      <c r="BK17" s="68" t="e">
        <f>NA()</f>
        <v>#N/A</v>
      </c>
      <c r="BL17" s="68" t="e">
        <f>NA()</f>
        <v>#N/A</v>
      </c>
      <c r="BM17" s="68" t="e">
        <f>NA()</f>
        <v>#N/A</v>
      </c>
      <c r="BN17" s="67" t="str">
        <f t="shared" si="16"/>
        <v>Mars</v>
      </c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6"/>
    </row>
    <row r="18" spans="1:106" ht="12" customHeight="1" x14ac:dyDescent="0.15">
      <c r="A18" s="4"/>
      <c r="B18" s="97"/>
      <c r="C18" s="100"/>
      <c r="D18" s="103"/>
      <c r="E18" s="100"/>
      <c r="F18" s="105"/>
      <c r="G18" s="106"/>
      <c r="H18" s="100"/>
      <c r="I18" s="100"/>
      <c r="J18" s="69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19"/>
        <v/>
      </c>
      <c r="Q18" s="13" t="str">
        <f t="shared" si="20"/>
        <v/>
      </c>
      <c r="R18" s="80"/>
      <c r="S18" s="82"/>
      <c r="T18" s="44"/>
      <c r="U18" s="5"/>
      <c r="V18" s="66"/>
      <c r="W18" s="66"/>
      <c r="X18" s="66"/>
      <c r="Y18" s="84"/>
      <c r="Z18" s="64" t="s">
        <v>36</v>
      </c>
      <c r="AA18" s="68" t="e">
        <f>NA()</f>
        <v>#N/A</v>
      </c>
      <c r="AB18" s="68" t="e">
        <f>NA()</f>
        <v>#N/A</v>
      </c>
      <c r="AC18" s="68" t="e">
        <f>NA()</f>
        <v>#N/A</v>
      </c>
      <c r="AD18" s="68" t="e">
        <f>NA()</f>
        <v>#N/A</v>
      </c>
      <c r="AE18" s="68" t="e">
        <f>NA()</f>
        <v>#N/A</v>
      </c>
      <c r="AF18" s="68" t="e">
        <f>NA()</f>
        <v>#N/A</v>
      </c>
      <c r="AG18" s="68" t="e">
        <f>NA()</f>
        <v>#N/A</v>
      </c>
      <c r="AH18" s="68" t="e">
        <f>NA()</f>
        <v>#N/A</v>
      </c>
      <c r="AI18" s="68" t="e">
        <f>NA()</f>
        <v>#N/A</v>
      </c>
      <c r="AJ18" s="68">
        <v>1</v>
      </c>
      <c r="AK18" s="68" t="e">
        <f>NA()</f>
        <v>#N/A</v>
      </c>
      <c r="AL18" s="68" t="e">
        <f>NA()</f>
        <v>#N/A</v>
      </c>
      <c r="AM18" s="68" t="e">
        <f>NA()</f>
        <v>#N/A</v>
      </c>
      <c r="AN18" s="68" t="e">
        <f>NA()</f>
        <v>#N/A</v>
      </c>
      <c r="AO18" s="68" t="e">
        <f>NA()</f>
        <v>#N/A</v>
      </c>
      <c r="AP18" s="68" t="e">
        <f>NA()</f>
        <v>#N/A</v>
      </c>
      <c r="AQ18" s="68" t="e">
        <f>NA()</f>
        <v>#N/A</v>
      </c>
      <c r="AR18" s="68" t="e">
        <f>NA()</f>
        <v>#N/A</v>
      </c>
      <c r="AS18" s="68" t="e">
        <f>NA()</f>
        <v>#N/A</v>
      </c>
      <c r="AT18" s="68" t="e">
        <f>NA()</f>
        <v>#N/A</v>
      </c>
      <c r="AU18" s="68" t="e">
        <f>NA()</f>
        <v>#N/A</v>
      </c>
      <c r="AV18" s="68" t="e">
        <f>NA()</f>
        <v>#N/A</v>
      </c>
      <c r="AW18" s="68" t="e">
        <f>NA()</f>
        <v>#N/A</v>
      </c>
      <c r="AX18" s="68" t="e">
        <f>NA()</f>
        <v>#N/A</v>
      </c>
      <c r="AY18" s="68" t="e">
        <f>NA()</f>
        <v>#N/A</v>
      </c>
      <c r="AZ18" s="68" t="e">
        <f>NA()</f>
        <v>#N/A</v>
      </c>
      <c r="BA18" s="68" t="e">
        <f>NA()</f>
        <v>#N/A</v>
      </c>
      <c r="BB18" s="68" t="e">
        <f>NA()</f>
        <v>#N/A</v>
      </c>
      <c r="BC18" s="68" t="e">
        <f>NA()</f>
        <v>#N/A</v>
      </c>
      <c r="BD18" s="68" t="e">
        <f>NA()</f>
        <v>#N/A</v>
      </c>
      <c r="BE18" s="68" t="e">
        <f>NA()</f>
        <v>#N/A</v>
      </c>
      <c r="BF18" s="68" t="e">
        <f>NA()</f>
        <v>#N/A</v>
      </c>
      <c r="BG18" s="68" t="e">
        <f>NA()</f>
        <v>#N/A</v>
      </c>
      <c r="BH18" s="68" t="e">
        <f>NA()</f>
        <v>#N/A</v>
      </c>
      <c r="BI18" s="68" t="e">
        <f>NA()</f>
        <v>#N/A</v>
      </c>
      <c r="BJ18" s="68" t="e">
        <f>NA()</f>
        <v>#N/A</v>
      </c>
      <c r="BK18" s="68" t="e">
        <f>NA()</f>
        <v>#N/A</v>
      </c>
      <c r="BL18" s="68" t="e">
        <f>NA()</f>
        <v>#N/A</v>
      </c>
      <c r="BM18" s="68" t="e">
        <f>NA()</f>
        <v>#N/A</v>
      </c>
      <c r="BN18" s="67" t="str">
        <f t="shared" si="16"/>
        <v>Phobos</v>
      </c>
      <c r="BO18" s="68"/>
      <c r="BP18" s="68"/>
      <c r="BQ18" s="68"/>
      <c r="BR18" s="68"/>
      <c r="BS18" s="68"/>
      <c r="BT18" s="68"/>
      <c r="BU18" s="68"/>
      <c r="BV18" s="68"/>
      <c r="BW18" s="68"/>
      <c r="BX18" s="68">
        <v>1</v>
      </c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6"/>
    </row>
    <row r="19" spans="1:106" ht="12" customHeight="1" x14ac:dyDescent="0.15">
      <c r="A19" s="4"/>
      <c r="B19" s="98"/>
      <c r="C19" s="101"/>
      <c r="D19" s="104"/>
      <c r="E19" s="101"/>
      <c r="F19" s="105"/>
      <c r="G19" s="107"/>
      <c r="H19" s="101"/>
      <c r="I19" s="101"/>
      <c r="J19" s="70"/>
      <c r="K19" s="87"/>
      <c r="L19" s="88"/>
      <c r="M19" s="88"/>
      <c r="N19" s="89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46"/>
      <c r="U19" s="5"/>
      <c r="V19" s="66"/>
      <c r="W19" s="66"/>
      <c r="X19" s="66"/>
      <c r="Y19" s="84"/>
      <c r="Z19" s="64" t="s">
        <v>31</v>
      </c>
      <c r="AA19" s="68" t="e">
        <f>NA()</f>
        <v>#N/A</v>
      </c>
      <c r="AB19" s="68" t="e">
        <f>NA()</f>
        <v>#N/A</v>
      </c>
      <c r="AC19" s="68" t="e">
        <f>NA()</f>
        <v>#N/A</v>
      </c>
      <c r="AD19" s="68" t="e">
        <f>NA()</f>
        <v>#N/A</v>
      </c>
      <c r="AE19" s="68" t="e">
        <f>NA()</f>
        <v>#N/A</v>
      </c>
      <c r="AF19" s="68" t="e">
        <f>NA()</f>
        <v>#N/A</v>
      </c>
      <c r="AG19" s="68" t="e">
        <f>NA()</f>
        <v>#N/A</v>
      </c>
      <c r="AH19" s="68" t="e">
        <f>NA()</f>
        <v>#N/A</v>
      </c>
      <c r="AI19" s="68" t="e">
        <f>NA()</f>
        <v>#N/A</v>
      </c>
      <c r="AJ19" s="68" t="e">
        <f>NA()</f>
        <v>#N/A</v>
      </c>
      <c r="AK19" s="68" t="e">
        <f>NA()</f>
        <v>#N/A</v>
      </c>
      <c r="AL19" s="68" t="e">
        <f>NA()</f>
        <v>#N/A</v>
      </c>
      <c r="AM19" s="68" t="e">
        <f>NA()</f>
        <v>#N/A</v>
      </c>
      <c r="AN19" s="68" t="e">
        <f>NA()</f>
        <v>#N/A</v>
      </c>
      <c r="AO19" s="68" t="e">
        <f>NA()</f>
        <v>#N/A</v>
      </c>
      <c r="AP19" s="68">
        <v>2</v>
      </c>
      <c r="AQ19" s="68">
        <v>4</v>
      </c>
      <c r="AR19" s="68" t="e">
        <f>NA()</f>
        <v>#N/A</v>
      </c>
      <c r="AS19" s="68" t="e">
        <f>NA()</f>
        <v>#N/A</v>
      </c>
      <c r="AT19" s="68" t="e">
        <f>NA()</f>
        <v>#N/A</v>
      </c>
      <c r="AU19" s="68" t="e">
        <f>NA()</f>
        <v>#N/A</v>
      </c>
      <c r="AV19" s="68" t="e">
        <f>NA()</f>
        <v>#N/A</v>
      </c>
      <c r="AW19" s="68" t="e">
        <f>NA()</f>
        <v>#N/A</v>
      </c>
      <c r="AX19" s="68" t="e">
        <f>NA()</f>
        <v>#N/A</v>
      </c>
      <c r="AY19" s="68" t="e">
        <f>NA()</f>
        <v>#N/A</v>
      </c>
      <c r="AZ19" s="68" t="e">
        <f>NA()</f>
        <v>#N/A</v>
      </c>
      <c r="BA19" s="68" t="e">
        <f>NA()</f>
        <v>#N/A</v>
      </c>
      <c r="BB19" s="68" t="e">
        <f>NA()</f>
        <v>#N/A</v>
      </c>
      <c r="BC19" s="68" t="e">
        <f>NA()</f>
        <v>#N/A</v>
      </c>
      <c r="BD19" s="68" t="e">
        <f>NA()</f>
        <v>#N/A</v>
      </c>
      <c r="BE19" s="68" t="e">
        <f>NA()</f>
        <v>#N/A</v>
      </c>
      <c r="BF19" s="68" t="e">
        <f>NA()</f>
        <v>#N/A</v>
      </c>
      <c r="BG19" s="68" t="e">
        <f>NA()</f>
        <v>#N/A</v>
      </c>
      <c r="BH19" s="68" t="e">
        <f>NA()</f>
        <v>#N/A</v>
      </c>
      <c r="BI19" s="68" t="e">
        <f>NA()</f>
        <v>#N/A</v>
      </c>
      <c r="BJ19" s="68" t="e">
        <f>NA()</f>
        <v>#N/A</v>
      </c>
      <c r="BK19" s="68" t="e">
        <f>NA()</f>
        <v>#N/A</v>
      </c>
      <c r="BL19" s="68" t="e">
        <f>NA()</f>
        <v>#N/A</v>
      </c>
      <c r="BM19" s="68" t="e">
        <f>NA()</f>
        <v>#N/A</v>
      </c>
      <c r="BN19" s="67" t="str">
        <f t="shared" si="16"/>
        <v>Mercury Fly-by</v>
      </c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>
        <v>1</v>
      </c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6"/>
    </row>
    <row r="20" spans="1:106" ht="12" customHeight="1" x14ac:dyDescent="0.15">
      <c r="A20" s="4"/>
      <c r="B20" s="96"/>
      <c r="C20" s="100" t="str">
        <f t="shared" ref="C20" si="21">IF(B20="", "", "to")</f>
        <v/>
      </c>
      <c r="D20" s="102"/>
      <c r="E20" s="99" t="str" cm="1">
        <f t="array" ref="E20">IF(B20="", "", _xlfn.XLOOKUP(B20, Origins, _xlfn.XLOOKUP(D20, Destinations, Maneuver_Years, ""), ""))</f>
        <v/>
      </c>
      <c r="F20" s="105"/>
      <c r="G20" s="106" t="str">
        <f>IF(B20="","",ROUNDUP(E20*F20,0))</f>
        <v/>
      </c>
      <c r="H20" s="100" t="str" cm="1">
        <f t="array" ref="H20">IF(B20="", "", _xlfn.XLOOKUP(B20, Origins, _xlfn.XLOOKUP(D20, Destinations, Maneuver_Difficulties,"")))</f>
        <v/>
      </c>
      <c r="I20" s="100" t="str">
        <f t="shared" ref="I20" si="22">IF(AND(F20&lt;1, F20&gt;0), ROUNDUP(H20/F20, 0), H20)</f>
        <v/>
      </c>
      <c r="J20" s="69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23">IF(M20="", "", M20*O20)</f>
        <v/>
      </c>
      <c r="Q20" s="13" t="str">
        <f t="shared" ref="Q20:Q23" si="24">IF(N20="", "", N20*O20)</f>
        <v/>
      </c>
      <c r="R20" s="71"/>
      <c r="S20" s="72"/>
      <c r="T20" s="43"/>
      <c r="U20" s="5"/>
      <c r="V20" s="66"/>
      <c r="W20" s="66"/>
      <c r="X20" s="66"/>
      <c r="Y20" s="84"/>
      <c r="Z20" s="64" t="s">
        <v>37</v>
      </c>
      <c r="AA20" s="68" t="e">
        <f>NA()</f>
        <v>#N/A</v>
      </c>
      <c r="AB20" s="68" t="e">
        <f>NA()</f>
        <v>#N/A</v>
      </c>
      <c r="AC20" s="68" t="e">
        <f>NA()</f>
        <v>#N/A</v>
      </c>
      <c r="AD20" s="68" t="e">
        <f>NA()</f>
        <v>#N/A</v>
      </c>
      <c r="AE20" s="68" t="e">
        <f>NA()</f>
        <v>#N/A</v>
      </c>
      <c r="AF20" s="68" t="e">
        <f>NA()</f>
        <v>#N/A</v>
      </c>
      <c r="AG20" s="68" t="e">
        <f>NA()</f>
        <v>#N/A</v>
      </c>
      <c r="AH20" s="68">
        <v>7</v>
      </c>
      <c r="AI20" s="68" t="e">
        <f>NA()</f>
        <v>#N/A</v>
      </c>
      <c r="AJ20" s="68" t="e">
        <f>NA()</f>
        <v>#N/A</v>
      </c>
      <c r="AK20" s="68" t="e">
        <f>NA()</f>
        <v>#N/A</v>
      </c>
      <c r="AL20" s="68" t="e">
        <f>NA()</f>
        <v>#N/A</v>
      </c>
      <c r="AM20" s="68" t="e">
        <f>NA()</f>
        <v>#N/A</v>
      </c>
      <c r="AN20" s="68" t="e">
        <f>NA()</f>
        <v>#N/A</v>
      </c>
      <c r="AO20" s="68" t="e">
        <f>NA()</f>
        <v>#N/A</v>
      </c>
      <c r="AP20" s="68" t="e">
        <f>NA()</f>
        <v>#N/A</v>
      </c>
      <c r="AQ20" s="68">
        <v>2</v>
      </c>
      <c r="AR20" s="68" t="e">
        <f>NA()</f>
        <v>#N/A</v>
      </c>
      <c r="AS20" s="68" t="e">
        <f>NA()</f>
        <v>#N/A</v>
      </c>
      <c r="AT20" s="68" t="e">
        <f>NA()</f>
        <v>#N/A</v>
      </c>
      <c r="AU20" s="68" t="e">
        <f>NA()</f>
        <v>#N/A</v>
      </c>
      <c r="AV20" s="68" t="e">
        <f>NA()</f>
        <v>#N/A</v>
      </c>
      <c r="AW20" s="68" t="e">
        <f>NA()</f>
        <v>#N/A</v>
      </c>
      <c r="AX20" s="68" t="e">
        <f>NA()</f>
        <v>#N/A</v>
      </c>
      <c r="AY20" s="68" t="e">
        <f>NA()</f>
        <v>#N/A</v>
      </c>
      <c r="AZ20" s="68" t="e">
        <f>NA()</f>
        <v>#N/A</v>
      </c>
      <c r="BA20" s="68" t="e">
        <f>NA()</f>
        <v>#N/A</v>
      </c>
      <c r="BB20" s="68" t="e">
        <f>NA()</f>
        <v>#N/A</v>
      </c>
      <c r="BC20" s="68" t="e">
        <f>NA()</f>
        <v>#N/A</v>
      </c>
      <c r="BD20" s="68" t="e">
        <f>NA()</f>
        <v>#N/A</v>
      </c>
      <c r="BE20" s="68" t="e">
        <f>NA()</f>
        <v>#N/A</v>
      </c>
      <c r="BF20" s="68" t="e">
        <f>NA()</f>
        <v>#N/A</v>
      </c>
      <c r="BG20" s="68" t="e">
        <f>NA()</f>
        <v>#N/A</v>
      </c>
      <c r="BH20" s="68" t="e">
        <f>NA()</f>
        <v>#N/A</v>
      </c>
      <c r="BI20" s="68" t="e">
        <f>NA()</f>
        <v>#N/A</v>
      </c>
      <c r="BJ20" s="68" t="e">
        <f>NA()</f>
        <v>#N/A</v>
      </c>
      <c r="BK20" s="68" t="e">
        <f>NA()</f>
        <v>#N/A</v>
      </c>
      <c r="BL20" s="68" t="e">
        <f>NA()</f>
        <v>#N/A</v>
      </c>
      <c r="BM20" s="68" t="e">
        <f>NA()</f>
        <v>#N/A</v>
      </c>
      <c r="BN20" s="67" t="str">
        <f t="shared" si="16"/>
        <v>Mercury Orbit</v>
      </c>
      <c r="BO20" s="68"/>
      <c r="BP20" s="68"/>
      <c r="BQ20" s="68"/>
      <c r="BR20" s="68"/>
      <c r="BS20" s="68"/>
      <c r="BT20" s="68"/>
      <c r="BU20" s="68"/>
      <c r="BV20" s="68">
        <v>1</v>
      </c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6"/>
    </row>
    <row r="21" spans="1:106" ht="12" customHeight="1" x14ac:dyDescent="0.15">
      <c r="A21" s="4"/>
      <c r="B21" s="97"/>
      <c r="C21" s="100"/>
      <c r="D21" s="103"/>
      <c r="E21" s="100"/>
      <c r="F21" s="105"/>
      <c r="G21" s="106"/>
      <c r="H21" s="100"/>
      <c r="I21" s="100"/>
      <c r="J21" s="69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23"/>
        <v/>
      </c>
      <c r="Q21" s="13" t="str">
        <f t="shared" si="24"/>
        <v/>
      </c>
      <c r="R21" s="73"/>
      <c r="S21" s="74"/>
      <c r="T21" s="44"/>
      <c r="U21" s="5"/>
      <c r="V21" s="66"/>
      <c r="W21" s="66"/>
      <c r="X21" s="66"/>
      <c r="Y21" s="84"/>
      <c r="Z21" s="64" t="s">
        <v>38</v>
      </c>
      <c r="AA21" s="68" t="e">
        <f>NA()</f>
        <v>#N/A</v>
      </c>
      <c r="AB21" s="68" t="e">
        <f>NA()</f>
        <v>#N/A</v>
      </c>
      <c r="AC21" s="68" t="e">
        <f>NA()</f>
        <v>#N/A</v>
      </c>
      <c r="AD21" s="68" t="e">
        <f>NA()</f>
        <v>#N/A</v>
      </c>
      <c r="AE21" s="68" t="e">
        <f>NA()</f>
        <v>#N/A</v>
      </c>
      <c r="AF21" s="68" t="e">
        <f>NA()</f>
        <v>#N/A</v>
      </c>
      <c r="AG21" s="68" t="e">
        <f>NA()</f>
        <v>#N/A</v>
      </c>
      <c r="AH21" s="68" t="e">
        <f>NA()</f>
        <v>#N/A</v>
      </c>
      <c r="AI21" s="68" t="e">
        <f>NA()</f>
        <v>#N/A</v>
      </c>
      <c r="AJ21" s="68" t="e">
        <f>NA()</f>
        <v>#N/A</v>
      </c>
      <c r="AK21" s="68" t="e">
        <f>NA()</f>
        <v>#N/A</v>
      </c>
      <c r="AL21" s="68" t="e">
        <f>NA()</f>
        <v>#N/A</v>
      </c>
      <c r="AM21" s="68" t="e">
        <f>NA()</f>
        <v>#N/A</v>
      </c>
      <c r="AN21" s="68" t="e">
        <f>NA()</f>
        <v>#N/A</v>
      </c>
      <c r="AO21" s="68" t="e">
        <f>NA()</f>
        <v>#N/A</v>
      </c>
      <c r="AP21" s="68">
        <v>2</v>
      </c>
      <c r="AQ21" s="68" t="e">
        <f>NA()</f>
        <v>#N/A</v>
      </c>
      <c r="AR21" s="68" t="e">
        <f>NA()</f>
        <v>#N/A</v>
      </c>
      <c r="AS21" s="68" t="e">
        <f>NA()</f>
        <v>#N/A</v>
      </c>
      <c r="AT21" s="68" t="e">
        <f>NA()</f>
        <v>#N/A</v>
      </c>
      <c r="AU21" s="68" t="e">
        <f>NA()</f>
        <v>#N/A</v>
      </c>
      <c r="AV21" s="68" t="e">
        <f>NA()</f>
        <v>#N/A</v>
      </c>
      <c r="AW21" s="68" t="e">
        <f>NA()</f>
        <v>#N/A</v>
      </c>
      <c r="AX21" s="68" t="e">
        <f>NA()</f>
        <v>#N/A</v>
      </c>
      <c r="AY21" s="68" t="e">
        <f>NA()</f>
        <v>#N/A</v>
      </c>
      <c r="AZ21" s="68" t="e">
        <f>NA()</f>
        <v>#N/A</v>
      </c>
      <c r="BA21" s="68" t="e">
        <f>NA()</f>
        <v>#N/A</v>
      </c>
      <c r="BB21" s="68" t="e">
        <f>NA()</f>
        <v>#N/A</v>
      </c>
      <c r="BC21" s="68" t="e">
        <f>NA()</f>
        <v>#N/A</v>
      </c>
      <c r="BD21" s="68" t="e">
        <f>NA()</f>
        <v>#N/A</v>
      </c>
      <c r="BE21" s="68" t="e">
        <f>NA()</f>
        <v>#N/A</v>
      </c>
      <c r="BF21" s="68" t="e">
        <f>NA()</f>
        <v>#N/A</v>
      </c>
      <c r="BG21" s="68" t="e">
        <f>NA()</f>
        <v>#N/A</v>
      </c>
      <c r="BH21" s="68" t="e">
        <f>NA()</f>
        <v>#N/A</v>
      </c>
      <c r="BI21" s="68" t="e">
        <f>NA()</f>
        <v>#N/A</v>
      </c>
      <c r="BJ21" s="68" t="e">
        <f>NA()</f>
        <v>#N/A</v>
      </c>
      <c r="BK21" s="68" t="e">
        <f>NA()</f>
        <v>#N/A</v>
      </c>
      <c r="BL21" s="68" t="e">
        <f>NA()</f>
        <v>#N/A</v>
      </c>
      <c r="BM21" s="68" t="e">
        <f>NA()</f>
        <v>#N/A</v>
      </c>
      <c r="BN21" s="67" t="str">
        <f t="shared" si="16"/>
        <v>Mercury</v>
      </c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6"/>
    </row>
    <row r="22" spans="1:106" ht="12" customHeight="1" x14ac:dyDescent="0.15">
      <c r="A22" s="4"/>
      <c r="B22" s="97"/>
      <c r="C22" s="100"/>
      <c r="D22" s="103"/>
      <c r="E22" s="100"/>
      <c r="F22" s="105"/>
      <c r="G22" s="106"/>
      <c r="H22" s="100"/>
      <c r="I22" s="100"/>
      <c r="J22" s="69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23"/>
        <v/>
      </c>
      <c r="Q22" s="13" t="str">
        <f t="shared" si="24"/>
        <v/>
      </c>
      <c r="R22" s="79" t="s">
        <v>48</v>
      </c>
      <c r="S22" s="81" t="str">
        <f>IF(B20="", "", I20*P24)</f>
        <v/>
      </c>
      <c r="T22" s="45"/>
      <c r="U22" s="5"/>
      <c r="V22" s="66"/>
      <c r="W22" s="66"/>
      <c r="X22" s="66"/>
      <c r="Y22" s="84"/>
      <c r="Z22" s="64" t="s">
        <v>32</v>
      </c>
      <c r="AA22" s="68" t="e">
        <f>NA()</f>
        <v>#N/A</v>
      </c>
      <c r="AB22" s="68" t="e">
        <f>NA()</f>
        <v>#N/A</v>
      </c>
      <c r="AC22" s="68" t="e">
        <f>NA()</f>
        <v>#N/A</v>
      </c>
      <c r="AD22" s="68" t="e">
        <f>NA()</f>
        <v>#N/A</v>
      </c>
      <c r="AE22" s="68" t="e">
        <f>NA()</f>
        <v>#N/A</v>
      </c>
      <c r="AF22" s="68" t="e">
        <f>NA()</f>
        <v>#N/A</v>
      </c>
      <c r="AG22" s="68" t="e">
        <f>NA()</f>
        <v>#N/A</v>
      </c>
      <c r="AH22" s="68">
        <v>3</v>
      </c>
      <c r="AI22" s="68">
        <v>9</v>
      </c>
      <c r="AJ22" s="68" t="e">
        <f>NA()</f>
        <v>#N/A</v>
      </c>
      <c r="AK22" s="68" t="e">
        <f>NA()</f>
        <v>#N/A</v>
      </c>
      <c r="AL22" s="68" t="e">
        <f>NA()</f>
        <v>#N/A</v>
      </c>
      <c r="AM22" s="68" t="e">
        <f>NA()</f>
        <v>#N/A</v>
      </c>
      <c r="AN22" s="68" t="e">
        <f>NA()</f>
        <v>#N/A</v>
      </c>
      <c r="AO22" s="68" t="e">
        <f>NA()</f>
        <v>#N/A</v>
      </c>
      <c r="AP22" s="68" t="e">
        <f>NA()</f>
        <v>#N/A</v>
      </c>
      <c r="AQ22" s="68" t="e">
        <f>NA()</f>
        <v>#N/A</v>
      </c>
      <c r="AR22" s="68" t="e">
        <f>NA()</f>
        <v>#N/A</v>
      </c>
      <c r="AS22" s="68" t="e">
        <f>NA()</f>
        <v>#N/A</v>
      </c>
      <c r="AT22" s="68" t="e">
        <f>NA()</f>
        <v>#N/A</v>
      </c>
      <c r="AU22" s="68">
        <v>0</v>
      </c>
      <c r="AV22" s="68" t="e">
        <f>NA()</f>
        <v>#N/A</v>
      </c>
      <c r="AW22" s="68" t="e">
        <f>NA()</f>
        <v>#N/A</v>
      </c>
      <c r="AX22" s="68" t="e">
        <f>NA()</f>
        <v>#N/A</v>
      </c>
      <c r="AY22" s="68" t="e">
        <f>NA()</f>
        <v>#N/A</v>
      </c>
      <c r="AZ22" s="68" t="e">
        <f>NA()</f>
        <v>#N/A</v>
      </c>
      <c r="BA22" s="68" t="e">
        <f>NA()</f>
        <v>#N/A</v>
      </c>
      <c r="BB22" s="68" t="e">
        <f>NA()</f>
        <v>#N/A</v>
      </c>
      <c r="BC22" s="68" t="e">
        <f>NA()</f>
        <v>#N/A</v>
      </c>
      <c r="BD22" s="68" t="e">
        <f>NA()</f>
        <v>#N/A</v>
      </c>
      <c r="BE22" s="68" t="e">
        <f>NA()</f>
        <v>#N/A</v>
      </c>
      <c r="BF22" s="68" t="e">
        <f>NA()</f>
        <v>#N/A</v>
      </c>
      <c r="BG22" s="68" t="e">
        <f>NA()</f>
        <v>#N/A</v>
      </c>
      <c r="BH22" s="68" t="e">
        <f>NA()</f>
        <v>#N/A</v>
      </c>
      <c r="BI22" s="68" t="e">
        <f>NA()</f>
        <v>#N/A</v>
      </c>
      <c r="BJ22" s="68" t="e">
        <f>NA()</f>
        <v>#N/A</v>
      </c>
      <c r="BK22" s="68" t="e">
        <f>NA()</f>
        <v>#N/A</v>
      </c>
      <c r="BL22" s="68" t="e">
        <f>NA()</f>
        <v>#N/A</v>
      </c>
      <c r="BM22" s="68" t="e">
        <f>NA()</f>
        <v>#N/A</v>
      </c>
      <c r="BN22" s="67" t="str">
        <f t="shared" si="16"/>
        <v>Venus Orbit</v>
      </c>
      <c r="BO22" s="68"/>
      <c r="BP22" s="68"/>
      <c r="BQ22" s="68"/>
      <c r="BR22" s="68"/>
      <c r="BS22" s="68"/>
      <c r="BT22" s="68"/>
      <c r="BU22" s="68"/>
      <c r="BV22" s="68">
        <v>1</v>
      </c>
      <c r="BW22" s="68">
        <v>1</v>
      </c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6"/>
    </row>
    <row r="23" spans="1:106" ht="12" customHeight="1" x14ac:dyDescent="0.15">
      <c r="A23" s="4"/>
      <c r="B23" s="97"/>
      <c r="C23" s="100"/>
      <c r="D23" s="103"/>
      <c r="E23" s="100"/>
      <c r="F23" s="105"/>
      <c r="G23" s="106"/>
      <c r="H23" s="100"/>
      <c r="I23" s="100"/>
      <c r="J23" s="69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23"/>
        <v/>
      </c>
      <c r="Q23" s="13" t="str">
        <f t="shared" si="24"/>
        <v/>
      </c>
      <c r="R23" s="80"/>
      <c r="S23" s="82"/>
      <c r="T23" s="44"/>
      <c r="U23" s="5"/>
      <c r="V23" s="66"/>
      <c r="W23" s="66"/>
      <c r="X23" s="66"/>
      <c r="Y23" s="84"/>
      <c r="Z23" s="64" t="s">
        <v>33</v>
      </c>
      <c r="AA23" s="68" t="e">
        <f>NA()</f>
        <v>#N/A</v>
      </c>
      <c r="AB23" s="68" t="e">
        <f>NA()</f>
        <v>#N/A</v>
      </c>
      <c r="AC23" s="68" t="e">
        <f>NA()</f>
        <v>#N/A</v>
      </c>
      <c r="AD23" s="68" t="e">
        <f>NA()</f>
        <v>#N/A</v>
      </c>
      <c r="AE23" s="68" t="e">
        <f>NA()</f>
        <v>#N/A</v>
      </c>
      <c r="AF23" s="68" t="e">
        <f>NA()</f>
        <v>#N/A</v>
      </c>
      <c r="AG23" s="68" t="e">
        <f>NA()</f>
        <v>#N/A</v>
      </c>
      <c r="AH23" s="68" t="e">
        <f>NA()</f>
        <v>#N/A</v>
      </c>
      <c r="AI23" s="68" t="e">
        <f>NA()</f>
        <v>#N/A</v>
      </c>
      <c r="AJ23" s="68" t="e">
        <f>NA()</f>
        <v>#N/A</v>
      </c>
      <c r="AK23" s="68" t="e">
        <f>NA()</f>
        <v>#N/A</v>
      </c>
      <c r="AL23" s="68" t="e">
        <f>NA()</f>
        <v>#N/A</v>
      </c>
      <c r="AM23" s="68" t="e">
        <f>NA()</f>
        <v>#N/A</v>
      </c>
      <c r="AN23" s="68" t="e">
        <f>NA()</f>
        <v>#N/A</v>
      </c>
      <c r="AO23" s="68" t="e">
        <f>NA()</f>
        <v>#N/A</v>
      </c>
      <c r="AP23" s="68" t="e">
        <f>NA()</f>
        <v>#N/A</v>
      </c>
      <c r="AQ23" s="68" t="e">
        <f>NA()</f>
        <v>#N/A</v>
      </c>
      <c r="AR23" s="68">
        <v>1</v>
      </c>
      <c r="AS23" s="68">
        <v>0</v>
      </c>
      <c r="AT23" s="68" t="e">
        <f>NA()</f>
        <v>#N/A</v>
      </c>
      <c r="AU23" s="68">
        <v>1</v>
      </c>
      <c r="AV23" s="68" t="e">
        <f>NA()</f>
        <v>#N/A</v>
      </c>
      <c r="AW23" s="68">
        <v>1</v>
      </c>
      <c r="AX23" s="68" t="e">
        <f>NA()</f>
        <v>#N/A</v>
      </c>
      <c r="AY23" s="68" t="e">
        <f>NA()</f>
        <v>#N/A</v>
      </c>
      <c r="AZ23" s="68" t="e">
        <f>NA()</f>
        <v>#N/A</v>
      </c>
      <c r="BA23" s="68" t="e">
        <f>NA()</f>
        <v>#N/A</v>
      </c>
      <c r="BB23" s="68" t="e">
        <f>NA()</f>
        <v>#N/A</v>
      </c>
      <c r="BC23" s="68" t="e">
        <f>NA()</f>
        <v>#N/A</v>
      </c>
      <c r="BD23" s="68" t="e">
        <f>NA()</f>
        <v>#N/A</v>
      </c>
      <c r="BE23" s="68" t="e">
        <f>NA()</f>
        <v>#N/A</v>
      </c>
      <c r="BF23" s="68" t="e">
        <f>NA()</f>
        <v>#N/A</v>
      </c>
      <c r="BG23" s="68" t="e">
        <f>NA()</f>
        <v>#N/A</v>
      </c>
      <c r="BH23" s="68" t="e">
        <f>NA()</f>
        <v>#N/A</v>
      </c>
      <c r="BI23" s="68" t="e">
        <f>NA()</f>
        <v>#N/A</v>
      </c>
      <c r="BJ23" s="68" t="e">
        <f>NA()</f>
        <v>#N/A</v>
      </c>
      <c r="BK23" s="68" t="e">
        <f>NA()</f>
        <v>#N/A</v>
      </c>
      <c r="BL23" s="68" t="e">
        <f>NA()</f>
        <v>#N/A</v>
      </c>
      <c r="BM23" s="68" t="e">
        <f>NA()</f>
        <v>#N/A</v>
      </c>
      <c r="BN23" s="67" t="str">
        <f t="shared" si="16"/>
        <v>Venus Fly-by</v>
      </c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>
        <v>1</v>
      </c>
      <c r="CG23" s="68"/>
      <c r="CH23" s="68"/>
      <c r="CI23" s="68"/>
      <c r="CJ23" s="68"/>
      <c r="CK23" s="68">
        <v>1</v>
      </c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6"/>
    </row>
    <row r="24" spans="1:106" ht="12" customHeight="1" x14ac:dyDescent="0.15">
      <c r="A24" s="4"/>
      <c r="B24" s="98"/>
      <c r="C24" s="101"/>
      <c r="D24" s="104"/>
      <c r="E24" s="101"/>
      <c r="F24" s="105"/>
      <c r="G24" s="107"/>
      <c r="H24" s="101"/>
      <c r="I24" s="101"/>
      <c r="J24" s="70"/>
      <c r="K24" s="87"/>
      <c r="L24" s="88"/>
      <c r="M24" s="88"/>
      <c r="N24" s="89"/>
      <c r="O24" s="16" t="s">
        <v>47</v>
      </c>
      <c r="P24" s="17" t="str">
        <f t="shared" ref="P24" si="25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26">IF($B20="","",IF(Q24 &gt;= S22, "Y", "N"))</f>
        <v/>
      </c>
      <c r="T24" s="46"/>
      <c r="U24" s="5"/>
      <c r="V24" s="66"/>
      <c r="W24" s="66"/>
      <c r="X24" s="66"/>
      <c r="Y24" s="84"/>
      <c r="Z24" s="64" t="s">
        <v>39</v>
      </c>
      <c r="AA24" s="68" t="e">
        <f>NA()</f>
        <v>#N/A</v>
      </c>
      <c r="AB24" s="68" t="e">
        <f>NA()</f>
        <v>#N/A</v>
      </c>
      <c r="AC24" s="68" t="e">
        <f>NA()</f>
        <v>#N/A</v>
      </c>
      <c r="AD24" s="68" t="e">
        <f>NA()</f>
        <v>#N/A</v>
      </c>
      <c r="AE24" s="68" t="e">
        <f>NA()</f>
        <v>#N/A</v>
      </c>
      <c r="AF24" s="68" t="e">
        <f>NA()</f>
        <v>#N/A</v>
      </c>
      <c r="AG24" s="68" t="e">
        <f>NA()</f>
        <v>#N/A</v>
      </c>
      <c r="AH24" s="68" t="e">
        <f>NA()</f>
        <v>#N/A</v>
      </c>
      <c r="AI24" s="68" t="e">
        <f>NA()</f>
        <v>#N/A</v>
      </c>
      <c r="AJ24" s="68" t="e">
        <f>NA()</f>
        <v>#N/A</v>
      </c>
      <c r="AK24" s="68" t="e">
        <f>NA()</f>
        <v>#N/A</v>
      </c>
      <c r="AL24" s="68" t="e">
        <f>NA()</f>
        <v>#N/A</v>
      </c>
      <c r="AM24" s="68" t="e">
        <f>NA()</f>
        <v>#N/A</v>
      </c>
      <c r="AN24" s="68" t="e">
        <f>NA()</f>
        <v>#N/A</v>
      </c>
      <c r="AO24" s="68" t="e">
        <f>NA()</f>
        <v>#N/A</v>
      </c>
      <c r="AP24" s="68" t="e">
        <f>NA()</f>
        <v>#N/A</v>
      </c>
      <c r="AQ24" s="68" t="e">
        <f>NA()</f>
        <v>#N/A</v>
      </c>
      <c r="AR24" s="68">
        <v>6</v>
      </c>
      <c r="AS24" s="68" t="e">
        <f>NA()</f>
        <v>#N/A</v>
      </c>
      <c r="AT24" s="68" t="e">
        <f>NA()</f>
        <v>#N/A</v>
      </c>
      <c r="AU24" s="68" t="e">
        <f>NA()</f>
        <v>#N/A</v>
      </c>
      <c r="AV24" s="68" t="e">
        <f>NA()</f>
        <v>#N/A</v>
      </c>
      <c r="AW24" s="68" t="e">
        <f>NA()</f>
        <v>#N/A</v>
      </c>
      <c r="AX24" s="68" t="e">
        <f>NA()</f>
        <v>#N/A</v>
      </c>
      <c r="AY24" s="68" t="e">
        <f>NA()</f>
        <v>#N/A</v>
      </c>
      <c r="AZ24" s="68" t="e">
        <f>NA()</f>
        <v>#N/A</v>
      </c>
      <c r="BA24" s="68" t="e">
        <f>NA()</f>
        <v>#N/A</v>
      </c>
      <c r="BB24" s="68" t="e">
        <f>NA()</f>
        <v>#N/A</v>
      </c>
      <c r="BC24" s="68" t="e">
        <f>NA()</f>
        <v>#N/A</v>
      </c>
      <c r="BD24" s="68" t="e">
        <f>NA()</f>
        <v>#N/A</v>
      </c>
      <c r="BE24" s="68" t="e">
        <f>NA()</f>
        <v>#N/A</v>
      </c>
      <c r="BF24" s="68" t="e">
        <f>NA()</f>
        <v>#N/A</v>
      </c>
      <c r="BG24" s="68" t="e">
        <f>NA()</f>
        <v>#N/A</v>
      </c>
      <c r="BH24" s="68" t="e">
        <f>NA()</f>
        <v>#N/A</v>
      </c>
      <c r="BI24" s="68" t="e">
        <f>NA()</f>
        <v>#N/A</v>
      </c>
      <c r="BJ24" s="68" t="e">
        <f>NA()</f>
        <v>#N/A</v>
      </c>
      <c r="BK24" s="68" t="e">
        <f>NA()</f>
        <v>#N/A</v>
      </c>
      <c r="BL24" s="68" t="e">
        <f>NA()</f>
        <v>#N/A</v>
      </c>
      <c r="BM24" s="68" t="e">
        <f>NA()</f>
        <v>#N/A</v>
      </c>
      <c r="BN24" s="67" t="str">
        <f t="shared" si="16"/>
        <v>Venus</v>
      </c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6"/>
    </row>
    <row r="25" spans="1:106" ht="12" customHeight="1" x14ac:dyDescent="0.15">
      <c r="A25" s="4"/>
      <c r="B25" s="96"/>
      <c r="C25" s="99" t="str">
        <f t="shared" ref="C25" si="27">IF(B25="", "", "to")</f>
        <v/>
      </c>
      <c r="D25" s="102"/>
      <c r="E25" s="99" t="str" cm="1">
        <f t="array" ref="E25">IF(B25="", "", _xlfn.XLOOKUP(B25, Origins, _xlfn.XLOOKUP(D25, Destinations, Maneuver_Years, ""), ""))</f>
        <v/>
      </c>
      <c r="F25" s="105"/>
      <c r="G25" s="106" t="str">
        <f>IF(B25="","",ROUNDUP(E25*F25,0))</f>
        <v/>
      </c>
      <c r="H25" s="100" t="str" cm="1">
        <f t="array" ref="H25">IF(B25="", "", _xlfn.XLOOKUP(B25, Origins, _xlfn.XLOOKUP(D25, Destinations, Maneuver_Difficulties,"")))</f>
        <v/>
      </c>
      <c r="I25" s="100" t="str">
        <f t="shared" ref="I25" si="28">IF(AND(F25&lt;1, F25&gt;0), ROUNDUP(H25/F25, 0), H25)</f>
        <v/>
      </c>
      <c r="J25" s="69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29">IF(M25="", "", M25*O25)</f>
        <v/>
      </c>
      <c r="Q25" s="13" t="str">
        <f t="shared" ref="Q25:Q28" si="30">IF(N25="", "", N25*O25)</f>
        <v/>
      </c>
      <c r="R25" s="71"/>
      <c r="S25" s="72"/>
      <c r="T25" s="43"/>
      <c r="U25" s="5"/>
      <c r="V25" s="66"/>
      <c r="W25" s="66"/>
      <c r="X25" s="66"/>
      <c r="Y25" s="84"/>
      <c r="Z25" s="64" t="s">
        <v>34</v>
      </c>
      <c r="AA25" s="68" t="e">
        <f>NA()</f>
        <v>#N/A</v>
      </c>
      <c r="AB25" s="68" t="e">
        <f>NA()</f>
        <v>#N/A</v>
      </c>
      <c r="AC25" s="68" t="e">
        <f>NA()</f>
        <v>#N/A</v>
      </c>
      <c r="AD25" s="68" t="e">
        <f>NA()</f>
        <v>#N/A</v>
      </c>
      <c r="AE25" s="68" t="e">
        <f>NA()</f>
        <v>#N/A</v>
      </c>
      <c r="AF25" s="68" t="e">
        <f>NA()</f>
        <v>#N/A</v>
      </c>
      <c r="AG25" s="68" t="e">
        <f>NA()</f>
        <v>#N/A</v>
      </c>
      <c r="AH25" s="68">
        <v>5</v>
      </c>
      <c r="AI25" s="68">
        <v>3</v>
      </c>
      <c r="AJ25" s="68" t="e">
        <f>NA()</f>
        <v>#N/A</v>
      </c>
      <c r="AK25" s="68" t="e">
        <f>NA()</f>
        <v>#N/A</v>
      </c>
      <c r="AL25" s="68" t="e">
        <f>NA()</f>
        <v>#N/A</v>
      </c>
      <c r="AM25" s="68" t="e">
        <f>NA()</f>
        <v>#N/A</v>
      </c>
      <c r="AN25" s="68" t="e">
        <f>NA()</f>
        <v>#N/A</v>
      </c>
      <c r="AO25" s="68" t="e">
        <f>NA()</f>
        <v>#N/A</v>
      </c>
      <c r="AP25" s="68" t="e">
        <f>NA()</f>
        <v>#N/A</v>
      </c>
      <c r="AQ25" s="68" t="e">
        <f>NA()</f>
        <v>#N/A</v>
      </c>
      <c r="AR25" s="68" t="e">
        <f>NA()</f>
        <v>#N/A</v>
      </c>
      <c r="AS25" s="68" t="e">
        <f>NA()</f>
        <v>#N/A</v>
      </c>
      <c r="AT25" s="68" t="e">
        <f>NA()</f>
        <v>#N/A</v>
      </c>
      <c r="AU25" s="68" t="e">
        <f>NA()</f>
        <v>#N/A</v>
      </c>
      <c r="AV25" s="68" t="e">
        <f>NA()</f>
        <v>#N/A</v>
      </c>
      <c r="AW25" s="68" t="e">
        <f>NA()</f>
        <v>#N/A</v>
      </c>
      <c r="AX25" s="68" t="e">
        <f>NA()</f>
        <v>#N/A</v>
      </c>
      <c r="AY25" s="68" t="e">
        <f>NA()</f>
        <v>#N/A</v>
      </c>
      <c r="AZ25" s="68" t="e">
        <f>NA()</f>
        <v>#N/A</v>
      </c>
      <c r="BA25" s="68" t="e">
        <f>NA()</f>
        <v>#N/A</v>
      </c>
      <c r="BB25" s="68" t="e">
        <f>NA()</f>
        <v>#N/A</v>
      </c>
      <c r="BC25" s="68" t="e">
        <f>NA()</f>
        <v>#N/A</v>
      </c>
      <c r="BD25" s="68" t="e">
        <f>NA()</f>
        <v>#N/A</v>
      </c>
      <c r="BE25" s="68" t="e">
        <f>NA()</f>
        <v>#N/A</v>
      </c>
      <c r="BF25" s="68" t="e">
        <f>NA()</f>
        <v>#N/A</v>
      </c>
      <c r="BG25" s="68" t="e">
        <f>NA()</f>
        <v>#N/A</v>
      </c>
      <c r="BH25" s="68" t="e">
        <f>NA()</f>
        <v>#N/A</v>
      </c>
      <c r="BI25" s="68" t="e">
        <f>NA()</f>
        <v>#N/A</v>
      </c>
      <c r="BJ25" s="68" t="e">
        <f>NA()</f>
        <v>#N/A</v>
      </c>
      <c r="BK25" s="68" t="e">
        <f>NA()</f>
        <v>#N/A</v>
      </c>
      <c r="BL25" s="68" t="e">
        <f>NA()</f>
        <v>#N/A</v>
      </c>
      <c r="BM25" s="68" t="e">
        <f>NA()</f>
        <v>#N/A</v>
      </c>
      <c r="BN25" s="67" t="str">
        <f t="shared" si="16"/>
        <v>Ceres</v>
      </c>
      <c r="BO25" s="68"/>
      <c r="BP25" s="68"/>
      <c r="BQ25" s="68"/>
      <c r="BR25" s="68"/>
      <c r="BS25" s="68"/>
      <c r="BT25" s="68"/>
      <c r="BU25" s="68"/>
      <c r="BV25" s="68">
        <v>2</v>
      </c>
      <c r="BW25" s="68">
        <v>1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6"/>
    </row>
    <row r="26" spans="1:106" ht="12" customHeight="1" x14ac:dyDescent="0.15">
      <c r="A26" s="4"/>
      <c r="B26" s="97"/>
      <c r="C26" s="100"/>
      <c r="D26" s="103"/>
      <c r="E26" s="100"/>
      <c r="F26" s="105"/>
      <c r="G26" s="106"/>
      <c r="H26" s="100"/>
      <c r="I26" s="100"/>
      <c r="J26" s="69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29"/>
        <v/>
      </c>
      <c r="Q26" s="13" t="str">
        <f t="shared" si="30"/>
        <v/>
      </c>
      <c r="R26" s="73"/>
      <c r="S26" s="74"/>
      <c r="T26" s="44"/>
      <c r="U26" s="5"/>
      <c r="V26" s="66"/>
      <c r="W26" s="66"/>
      <c r="X26" s="66"/>
      <c r="Y26" s="85"/>
      <c r="Z26" s="64" t="s">
        <v>51</v>
      </c>
      <c r="AA26" s="68" t="e">
        <f>NA()</f>
        <v>#N/A</v>
      </c>
      <c r="AB26" s="68" t="e">
        <f>NA()</f>
        <v>#N/A</v>
      </c>
      <c r="AC26" s="68" t="e">
        <f>NA()</f>
        <v>#N/A</v>
      </c>
      <c r="AD26" s="68" t="e">
        <f>NA()</f>
        <v>#N/A</v>
      </c>
      <c r="AE26" s="68" t="e">
        <f>NA()</f>
        <v>#N/A</v>
      </c>
      <c r="AF26" s="68" t="e">
        <f>NA()</f>
        <v>#N/A</v>
      </c>
      <c r="AG26" s="68" t="e">
        <f>NA()</f>
        <v>#N/A</v>
      </c>
      <c r="AH26" s="68" t="e">
        <f>NA()</f>
        <v>#N/A</v>
      </c>
      <c r="AI26" s="68">
        <v>4</v>
      </c>
      <c r="AJ26" s="68" t="e">
        <f>NA()</f>
        <v>#N/A</v>
      </c>
      <c r="AK26" s="68" t="e">
        <f>NA()</f>
        <v>#N/A</v>
      </c>
      <c r="AL26" s="68" t="e">
        <f>NA()</f>
        <v>#N/A</v>
      </c>
      <c r="AM26" s="68" t="e">
        <f>NA()</f>
        <v>#N/A</v>
      </c>
      <c r="AN26" s="68" t="e">
        <f>NA()</f>
        <v>#N/A</v>
      </c>
      <c r="AO26" s="68" t="e">
        <f>NA()</f>
        <v>#N/A</v>
      </c>
      <c r="AP26" s="68" t="e">
        <f>NA()</f>
        <v>#N/A</v>
      </c>
      <c r="AQ26" s="68" t="e">
        <f>NA()</f>
        <v>#N/A</v>
      </c>
      <c r="AR26" s="68" t="e">
        <f>NA()</f>
        <v>#N/A</v>
      </c>
      <c r="AS26" s="68" t="e">
        <f>NA()</f>
        <v>#N/A</v>
      </c>
      <c r="AT26" s="68" t="e">
        <f>NA()</f>
        <v>#N/A</v>
      </c>
      <c r="AU26" s="68" t="e">
        <f>NA()</f>
        <v>#N/A</v>
      </c>
      <c r="AV26" s="68" t="e">
        <f>NA()</f>
        <v>#N/A</v>
      </c>
      <c r="AW26" s="68" t="e">
        <f>NA()</f>
        <v>#N/A</v>
      </c>
      <c r="AX26" s="68">
        <v>10</v>
      </c>
      <c r="AY26" s="68">
        <v>3</v>
      </c>
      <c r="AZ26" s="68" t="e">
        <f>NA()</f>
        <v>#N/A</v>
      </c>
      <c r="BA26" s="68" t="e">
        <f>NA()</f>
        <v>#N/A</v>
      </c>
      <c r="BB26" s="68" t="e">
        <f>NA()</f>
        <v>#N/A</v>
      </c>
      <c r="BC26" s="68" t="e">
        <f>NA()</f>
        <v>#N/A</v>
      </c>
      <c r="BD26" s="68" t="e">
        <f>NA()</f>
        <v>#N/A</v>
      </c>
      <c r="BE26" s="68">
        <v>0</v>
      </c>
      <c r="BF26" s="68" t="e">
        <f>NA()</f>
        <v>#N/A</v>
      </c>
      <c r="BG26" s="68" t="e">
        <f>NA()</f>
        <v>#N/A</v>
      </c>
      <c r="BH26" s="68" t="e">
        <f>NA()</f>
        <v>#N/A</v>
      </c>
      <c r="BI26" s="68" t="e">
        <f>NA()</f>
        <v>#N/A</v>
      </c>
      <c r="BJ26" s="68" t="e">
        <f>NA()</f>
        <v>#N/A</v>
      </c>
      <c r="BK26" s="68" t="e">
        <f>NA()</f>
        <v>#N/A</v>
      </c>
      <c r="BL26" s="68" t="e">
        <f>NA()</f>
        <v>#N/A</v>
      </c>
      <c r="BM26" s="68" t="e">
        <f>NA()</f>
        <v>#N/A</v>
      </c>
      <c r="BN26" s="64" t="str">
        <f t="shared" si="16"/>
        <v>Jupiter Fly-by</v>
      </c>
      <c r="BO26" s="66"/>
      <c r="BP26" s="66"/>
      <c r="BQ26" s="66"/>
      <c r="BR26" s="66"/>
      <c r="BS26" s="66"/>
      <c r="BT26" s="66"/>
      <c r="BU26" s="66"/>
      <c r="BV26" s="66"/>
      <c r="BW26" s="68">
        <v>2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8">
        <v>1</v>
      </c>
      <c r="CM26" s="68"/>
      <c r="CN26" s="66"/>
      <c r="CO26" s="66"/>
      <c r="CP26" s="66"/>
      <c r="CQ26" s="66"/>
      <c r="CR26" s="66"/>
      <c r="CS26" s="68">
        <v>2</v>
      </c>
      <c r="CT26" s="68"/>
      <c r="CU26" s="68"/>
      <c r="CV26" s="68"/>
      <c r="CW26" s="68"/>
      <c r="CX26" s="68"/>
      <c r="CY26" s="68"/>
      <c r="CZ26" s="68"/>
      <c r="DA26" s="66"/>
      <c r="DB26" s="66"/>
    </row>
    <row r="27" spans="1:106" ht="12" customHeight="1" x14ac:dyDescent="0.15">
      <c r="A27" s="4"/>
      <c r="B27" s="97"/>
      <c r="C27" s="100"/>
      <c r="D27" s="103"/>
      <c r="E27" s="100"/>
      <c r="F27" s="105"/>
      <c r="G27" s="106"/>
      <c r="H27" s="100"/>
      <c r="I27" s="100"/>
      <c r="J27" s="69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29"/>
        <v/>
      </c>
      <c r="Q27" s="13" t="str">
        <f t="shared" si="30"/>
        <v/>
      </c>
      <c r="R27" s="79" t="s">
        <v>48</v>
      </c>
      <c r="S27" s="81" t="str">
        <f>IF(B25="", "", I25*P29)</f>
        <v/>
      </c>
      <c r="T27" s="45"/>
      <c r="U27" s="5"/>
      <c r="V27" s="66"/>
      <c r="W27" s="66"/>
      <c r="X27" s="66"/>
      <c r="Y27" s="85"/>
      <c r="Z27" s="64" t="s">
        <v>54</v>
      </c>
      <c r="AA27" s="68" t="e">
        <f>NA()</f>
        <v>#N/A</v>
      </c>
      <c r="AB27" s="68" t="e">
        <f>NA()</f>
        <v>#N/A</v>
      </c>
      <c r="AC27" s="68" t="e">
        <f>NA()</f>
        <v>#N/A</v>
      </c>
      <c r="AD27" s="68" t="e">
        <f>NA()</f>
        <v>#N/A</v>
      </c>
      <c r="AE27" s="68" t="e">
        <f>NA()</f>
        <v>#N/A</v>
      </c>
      <c r="AF27" s="68" t="e">
        <f>NA()</f>
        <v>#N/A</v>
      </c>
      <c r="AG27" s="68" t="e">
        <f>NA()</f>
        <v>#N/A</v>
      </c>
      <c r="AH27" s="68" t="e">
        <f>NA()</f>
        <v>#N/A</v>
      </c>
      <c r="AI27" s="68" t="e">
        <f>NA()</f>
        <v>#N/A</v>
      </c>
      <c r="AJ27" s="68" t="e">
        <f>NA()</f>
        <v>#N/A</v>
      </c>
      <c r="AK27" s="68" t="e">
        <f>NA()</f>
        <v>#N/A</v>
      </c>
      <c r="AL27" s="68" t="e">
        <f>NA()</f>
        <v>#N/A</v>
      </c>
      <c r="AM27" s="68" t="e">
        <f>NA()</f>
        <v>#N/A</v>
      </c>
      <c r="AN27" s="68" t="e">
        <f>NA()</f>
        <v>#N/A</v>
      </c>
      <c r="AO27" s="68" t="e">
        <f>NA()</f>
        <v>#N/A</v>
      </c>
      <c r="AP27" s="68" t="e">
        <f>NA()</f>
        <v>#N/A</v>
      </c>
      <c r="AQ27" s="68" t="e">
        <f>NA()</f>
        <v>#N/A</v>
      </c>
      <c r="AR27" s="68" t="e">
        <f>NA()</f>
        <v>#N/A</v>
      </c>
      <c r="AS27" s="68" t="e">
        <f>NA()</f>
        <v>#N/A</v>
      </c>
      <c r="AT27" s="68" t="e">
        <f>NA()</f>
        <v>#N/A</v>
      </c>
      <c r="AU27" s="68" t="e">
        <f>NA()</f>
        <v>#N/A</v>
      </c>
      <c r="AV27" s="68" t="e">
        <f>NA()</f>
        <v>#N/A</v>
      </c>
      <c r="AW27" s="68">
        <v>10</v>
      </c>
      <c r="AX27" s="68" t="e">
        <f>NA()</f>
        <v>#N/A</v>
      </c>
      <c r="AY27" s="68" t="e">
        <f>NA()</f>
        <v>#N/A</v>
      </c>
      <c r="AZ27" s="68">
        <v>5</v>
      </c>
      <c r="BA27" s="68">
        <v>2</v>
      </c>
      <c r="BB27" s="68">
        <v>3</v>
      </c>
      <c r="BC27" s="68" t="e">
        <f>NA()</f>
        <v>#N/A</v>
      </c>
      <c r="BD27" s="68">
        <v>2</v>
      </c>
      <c r="BE27" s="68" t="e">
        <f>NA()</f>
        <v>#N/A</v>
      </c>
      <c r="BF27" s="68" t="e">
        <f>NA()</f>
        <v>#N/A</v>
      </c>
      <c r="BG27" s="68" t="e">
        <f>NA()</f>
        <v>#N/A</v>
      </c>
      <c r="BH27" s="68" t="e">
        <f>NA()</f>
        <v>#N/A</v>
      </c>
      <c r="BI27" s="68" t="e">
        <f>NA()</f>
        <v>#N/A</v>
      </c>
      <c r="BJ27" s="68" t="e">
        <f>NA()</f>
        <v>#N/A</v>
      </c>
      <c r="BK27" s="68" t="e">
        <f>NA()</f>
        <v>#N/A</v>
      </c>
      <c r="BL27" s="68" t="e">
        <f>NA()</f>
        <v>#N/A</v>
      </c>
      <c r="BM27" s="68" t="e">
        <f>NA()</f>
        <v>#N/A</v>
      </c>
      <c r="BN27" s="64" t="str">
        <f t="shared" si="16"/>
        <v>Jupiter Orbit</v>
      </c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8">
        <v>1</v>
      </c>
      <c r="CL27" s="66"/>
      <c r="CM27" s="66"/>
      <c r="CN27" s="68">
        <v>1</v>
      </c>
      <c r="CO27" s="68">
        <v>1</v>
      </c>
      <c r="CP27" s="68">
        <v>1</v>
      </c>
      <c r="CQ27" s="66"/>
      <c r="CR27" s="66">
        <v>1</v>
      </c>
      <c r="CS27" s="66"/>
      <c r="CT27" s="66"/>
      <c r="CU27" s="66"/>
      <c r="CV27" s="66"/>
      <c r="CW27" s="66"/>
      <c r="CX27" s="66"/>
      <c r="CY27" s="66"/>
      <c r="CZ27" s="66"/>
      <c r="DA27" s="66"/>
      <c r="DB27" s="66"/>
    </row>
    <row r="28" spans="1:106" ht="12" customHeight="1" x14ac:dyDescent="0.15">
      <c r="A28" s="4"/>
      <c r="B28" s="97"/>
      <c r="C28" s="100"/>
      <c r="D28" s="103"/>
      <c r="E28" s="100"/>
      <c r="F28" s="105"/>
      <c r="G28" s="106"/>
      <c r="H28" s="100"/>
      <c r="I28" s="100"/>
      <c r="J28" s="69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29"/>
        <v/>
      </c>
      <c r="Q28" s="13" t="str">
        <f t="shared" si="30"/>
        <v/>
      </c>
      <c r="R28" s="80"/>
      <c r="S28" s="82"/>
      <c r="T28" s="44"/>
      <c r="U28" s="5"/>
      <c r="V28" s="66"/>
      <c r="W28" s="66"/>
      <c r="X28" s="66"/>
      <c r="Y28" s="85"/>
      <c r="Z28" s="64" t="s">
        <v>55</v>
      </c>
      <c r="AA28" s="68" t="e">
        <f>NA()</f>
        <v>#N/A</v>
      </c>
      <c r="AB28" s="68" t="e">
        <f>NA()</f>
        <v>#N/A</v>
      </c>
      <c r="AC28" s="68" t="e">
        <f>NA()</f>
        <v>#N/A</v>
      </c>
      <c r="AD28" s="68" t="e">
        <f>NA()</f>
        <v>#N/A</v>
      </c>
      <c r="AE28" s="68" t="e">
        <f>NA()</f>
        <v>#N/A</v>
      </c>
      <c r="AF28" s="68" t="e">
        <f>NA()</f>
        <v>#N/A</v>
      </c>
      <c r="AG28" s="68" t="e">
        <f>NA()</f>
        <v>#N/A</v>
      </c>
      <c r="AH28" s="68" t="e">
        <f>NA()</f>
        <v>#N/A</v>
      </c>
      <c r="AI28" s="68" t="e">
        <f>NA()</f>
        <v>#N/A</v>
      </c>
      <c r="AJ28" s="68" t="e">
        <f>NA()</f>
        <v>#N/A</v>
      </c>
      <c r="AK28" s="68" t="e">
        <f>NA()</f>
        <v>#N/A</v>
      </c>
      <c r="AL28" s="68" t="e">
        <f>NA()</f>
        <v>#N/A</v>
      </c>
      <c r="AM28" s="68" t="e">
        <f>NA()</f>
        <v>#N/A</v>
      </c>
      <c r="AN28" s="68" t="e">
        <f>NA()</f>
        <v>#N/A</v>
      </c>
      <c r="AO28" s="68" t="e">
        <f>NA()</f>
        <v>#N/A</v>
      </c>
      <c r="AP28" s="68" t="e">
        <f>NA()</f>
        <v>#N/A</v>
      </c>
      <c r="AQ28" s="68" t="e">
        <f>NA()</f>
        <v>#N/A</v>
      </c>
      <c r="AR28" s="68" t="e">
        <f>NA()</f>
        <v>#N/A</v>
      </c>
      <c r="AS28" s="68" t="e">
        <f>NA()</f>
        <v>#N/A</v>
      </c>
      <c r="AT28" s="68" t="e">
        <f>NA()</f>
        <v>#N/A</v>
      </c>
      <c r="AU28" s="68" t="e">
        <f>NA()</f>
        <v>#N/A</v>
      </c>
      <c r="AV28" s="68" t="e">
        <f>NA()</f>
        <v>#N/A</v>
      </c>
      <c r="AW28" s="68">
        <v>5</v>
      </c>
      <c r="AX28" s="68">
        <v>5</v>
      </c>
      <c r="AY28" s="68" t="e">
        <f>NA()</f>
        <v>#N/A</v>
      </c>
      <c r="AZ28" s="68" t="e">
        <f>NA()</f>
        <v>#N/A</v>
      </c>
      <c r="BA28" s="68" t="e">
        <f>NA()</f>
        <v>#N/A</v>
      </c>
      <c r="BB28" s="68" t="e">
        <f>NA()</f>
        <v>#N/A</v>
      </c>
      <c r="BC28" s="68" t="e">
        <f>NA()</f>
        <v>#N/A</v>
      </c>
      <c r="BD28" s="68" t="e">
        <f>NA()</f>
        <v>#N/A</v>
      </c>
      <c r="BE28" s="68" t="e">
        <f>NA()</f>
        <v>#N/A</v>
      </c>
      <c r="BF28" s="68" t="e">
        <f>NA()</f>
        <v>#N/A</v>
      </c>
      <c r="BG28" s="68" t="e">
        <f>NA()</f>
        <v>#N/A</v>
      </c>
      <c r="BH28" s="68" t="e">
        <f>NA()</f>
        <v>#N/A</v>
      </c>
      <c r="BI28" s="68" t="e">
        <f>NA()</f>
        <v>#N/A</v>
      </c>
      <c r="BJ28" s="68" t="e">
        <f>NA()</f>
        <v>#N/A</v>
      </c>
      <c r="BK28" s="68" t="e">
        <f>NA()</f>
        <v>#N/A</v>
      </c>
      <c r="BL28" s="68" t="e">
        <f>NA()</f>
        <v>#N/A</v>
      </c>
      <c r="BM28" s="68" t="e">
        <f>NA()</f>
        <v>#N/A</v>
      </c>
      <c r="BN28" s="64" t="str">
        <f t="shared" si="16"/>
        <v>Callisto</v>
      </c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8">
        <v>1</v>
      </c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</row>
    <row r="29" spans="1:106" ht="12" customHeight="1" x14ac:dyDescent="0.15">
      <c r="A29" s="4"/>
      <c r="B29" s="98"/>
      <c r="C29" s="101"/>
      <c r="D29" s="104"/>
      <c r="E29" s="101"/>
      <c r="F29" s="105"/>
      <c r="G29" s="107"/>
      <c r="H29" s="101"/>
      <c r="I29" s="101"/>
      <c r="J29" s="70"/>
      <c r="K29" s="87"/>
      <c r="L29" s="88"/>
      <c r="M29" s="88"/>
      <c r="N29" s="89"/>
      <c r="O29" s="16" t="s">
        <v>47</v>
      </c>
      <c r="P29" s="17" t="str">
        <f t="shared" ref="P29" si="31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32">IF($B25="","",IF(Q29 &gt;= S27, "Y", "N"))</f>
        <v/>
      </c>
      <c r="T29" s="46"/>
      <c r="U29" s="5"/>
      <c r="V29" s="66"/>
      <c r="W29" s="66"/>
      <c r="X29" s="66"/>
      <c r="Y29" s="85"/>
      <c r="Z29" s="64" t="s">
        <v>56</v>
      </c>
      <c r="AA29" s="68" t="e">
        <f>NA()</f>
        <v>#N/A</v>
      </c>
      <c r="AB29" s="68" t="e">
        <f>NA()</f>
        <v>#N/A</v>
      </c>
      <c r="AC29" s="68" t="e">
        <f>NA()</f>
        <v>#N/A</v>
      </c>
      <c r="AD29" s="68" t="e">
        <f>NA()</f>
        <v>#N/A</v>
      </c>
      <c r="AE29" s="68" t="e">
        <f>NA()</f>
        <v>#N/A</v>
      </c>
      <c r="AF29" s="68" t="e">
        <f>NA()</f>
        <v>#N/A</v>
      </c>
      <c r="AG29" s="68" t="e">
        <f>NA()</f>
        <v>#N/A</v>
      </c>
      <c r="AH29" s="68" t="e">
        <f>NA()</f>
        <v>#N/A</v>
      </c>
      <c r="AI29" s="68" t="e">
        <f>NA()</f>
        <v>#N/A</v>
      </c>
      <c r="AJ29" s="68" t="e">
        <f>NA()</f>
        <v>#N/A</v>
      </c>
      <c r="AK29" s="68" t="e">
        <f>NA()</f>
        <v>#N/A</v>
      </c>
      <c r="AL29" s="68" t="e">
        <f>NA()</f>
        <v>#N/A</v>
      </c>
      <c r="AM29" s="68" t="e">
        <f>NA()</f>
        <v>#N/A</v>
      </c>
      <c r="AN29" s="68" t="e">
        <f>NA()</f>
        <v>#N/A</v>
      </c>
      <c r="AO29" s="68" t="e">
        <f>NA()</f>
        <v>#N/A</v>
      </c>
      <c r="AP29" s="68" t="e">
        <f>NA()</f>
        <v>#N/A</v>
      </c>
      <c r="AQ29" s="68" t="e">
        <f>NA()</f>
        <v>#N/A</v>
      </c>
      <c r="AR29" s="68" t="e">
        <f>NA()</f>
        <v>#N/A</v>
      </c>
      <c r="AS29" s="68" t="e">
        <f>NA()</f>
        <v>#N/A</v>
      </c>
      <c r="AT29" s="68" t="e">
        <f>NA()</f>
        <v>#N/A</v>
      </c>
      <c r="AU29" s="68" t="e">
        <f>NA()</f>
        <v>#N/A</v>
      </c>
      <c r="AV29" s="68" t="e">
        <f>NA()</f>
        <v>#N/A</v>
      </c>
      <c r="AW29" s="68" t="e">
        <f>NA()</f>
        <v>#N/A</v>
      </c>
      <c r="AX29" s="68">
        <v>2</v>
      </c>
      <c r="AY29" s="68" t="e">
        <f>NA()</f>
        <v>#N/A</v>
      </c>
      <c r="AZ29" s="68" t="e">
        <f>NA()</f>
        <v>#N/A</v>
      </c>
      <c r="BA29" s="68" t="e">
        <f>NA()</f>
        <v>#N/A</v>
      </c>
      <c r="BB29" s="68" t="e">
        <f>NA()</f>
        <v>#N/A</v>
      </c>
      <c r="BC29" s="68" t="e">
        <f>NA()</f>
        <v>#N/A</v>
      </c>
      <c r="BD29" s="68" t="e">
        <f>NA()</f>
        <v>#N/A</v>
      </c>
      <c r="BE29" s="68" t="e">
        <f>NA()</f>
        <v>#N/A</v>
      </c>
      <c r="BF29" s="68" t="e">
        <f>NA()</f>
        <v>#N/A</v>
      </c>
      <c r="BG29" s="68" t="e">
        <f>NA()</f>
        <v>#N/A</v>
      </c>
      <c r="BH29" s="68" t="e">
        <f>NA()</f>
        <v>#N/A</v>
      </c>
      <c r="BI29" s="68" t="e">
        <f>NA()</f>
        <v>#N/A</v>
      </c>
      <c r="BJ29" s="68" t="e">
        <f>NA()</f>
        <v>#N/A</v>
      </c>
      <c r="BK29" s="68" t="e">
        <f>NA()</f>
        <v>#N/A</v>
      </c>
      <c r="BL29" s="68" t="e">
        <f>NA()</f>
        <v>#N/A</v>
      </c>
      <c r="BM29" s="68" t="e">
        <f>NA()</f>
        <v>#N/A</v>
      </c>
      <c r="BN29" s="64" t="str">
        <f t="shared" si="16"/>
        <v>Europa</v>
      </c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8">
        <v>1</v>
      </c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</row>
    <row r="30" spans="1:106" ht="12" customHeight="1" x14ac:dyDescent="0.15">
      <c r="A30" s="4"/>
      <c r="B30" s="96"/>
      <c r="C30" s="99" t="str">
        <f t="shared" ref="C30" si="33">IF(B30="", "", "to")</f>
        <v/>
      </c>
      <c r="D30" s="102"/>
      <c r="E30" s="99" t="str" cm="1">
        <f t="array" ref="E30">IF(B30="", "", _xlfn.XLOOKUP(B30, Origins, _xlfn.XLOOKUP(D30, Destinations, Maneuver_Years, ""), ""))</f>
        <v/>
      </c>
      <c r="F30" s="105"/>
      <c r="G30" s="106" t="str">
        <f>IF(B30="","",ROUNDUP(E30*F30,0))</f>
        <v/>
      </c>
      <c r="H30" s="100" t="str" cm="1">
        <f t="array" ref="H30">IF(B30="", "", _xlfn.XLOOKUP(B30, Origins, _xlfn.XLOOKUP(D30, Destinations, Maneuver_Difficulties,"")))</f>
        <v/>
      </c>
      <c r="I30" s="100" t="str">
        <f t="shared" ref="I30" si="34">IF(AND(F30&lt;1, F30&gt;0), ROUNDUP(H30/F30, 0), H30)</f>
        <v/>
      </c>
      <c r="J30" s="69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35">IF(M30="", "", M30*O30)</f>
        <v/>
      </c>
      <c r="Q30" s="13" t="str">
        <f t="shared" ref="Q30:Q33" si="36">IF(N30="", "", N30*O30)</f>
        <v/>
      </c>
      <c r="R30" s="71"/>
      <c r="S30" s="72"/>
      <c r="T30" s="43"/>
      <c r="U30" s="5"/>
      <c r="V30" s="66"/>
      <c r="W30" s="66"/>
      <c r="X30" s="66"/>
      <c r="Y30" s="85"/>
      <c r="Z30" s="64" t="s">
        <v>57</v>
      </c>
      <c r="AA30" s="68" t="e">
        <f>NA()</f>
        <v>#N/A</v>
      </c>
      <c r="AB30" s="68" t="e">
        <f>NA()</f>
        <v>#N/A</v>
      </c>
      <c r="AC30" s="68" t="e">
        <f>NA()</f>
        <v>#N/A</v>
      </c>
      <c r="AD30" s="68" t="e">
        <f>NA()</f>
        <v>#N/A</v>
      </c>
      <c r="AE30" s="68" t="e">
        <f>NA()</f>
        <v>#N/A</v>
      </c>
      <c r="AF30" s="68" t="e">
        <f>NA()</f>
        <v>#N/A</v>
      </c>
      <c r="AG30" s="68" t="e">
        <f>NA()</f>
        <v>#N/A</v>
      </c>
      <c r="AH30" s="68" t="e">
        <f>NA()</f>
        <v>#N/A</v>
      </c>
      <c r="AI30" s="68" t="e">
        <f>NA()</f>
        <v>#N/A</v>
      </c>
      <c r="AJ30" s="68" t="e">
        <f>NA()</f>
        <v>#N/A</v>
      </c>
      <c r="AK30" s="68" t="e">
        <f>NA()</f>
        <v>#N/A</v>
      </c>
      <c r="AL30" s="68" t="e">
        <f>NA()</f>
        <v>#N/A</v>
      </c>
      <c r="AM30" s="68" t="e">
        <f>NA()</f>
        <v>#N/A</v>
      </c>
      <c r="AN30" s="68" t="e">
        <f>NA()</f>
        <v>#N/A</v>
      </c>
      <c r="AO30" s="68" t="e">
        <f>NA()</f>
        <v>#N/A</v>
      </c>
      <c r="AP30" s="68" t="e">
        <f>NA()</f>
        <v>#N/A</v>
      </c>
      <c r="AQ30" s="68" t="e">
        <f>NA()</f>
        <v>#N/A</v>
      </c>
      <c r="AR30" s="68" t="e">
        <f>NA()</f>
        <v>#N/A</v>
      </c>
      <c r="AS30" s="68" t="e">
        <f>NA()</f>
        <v>#N/A</v>
      </c>
      <c r="AT30" s="68" t="e">
        <f>NA()</f>
        <v>#N/A</v>
      </c>
      <c r="AU30" s="68" t="e">
        <f>NA()</f>
        <v>#N/A</v>
      </c>
      <c r="AV30" s="68" t="e">
        <f>NA()</f>
        <v>#N/A</v>
      </c>
      <c r="AW30" s="68" t="e">
        <f>NA()</f>
        <v>#N/A</v>
      </c>
      <c r="AX30" s="68">
        <v>3</v>
      </c>
      <c r="AY30" s="68" t="e">
        <f>NA()</f>
        <v>#N/A</v>
      </c>
      <c r="AZ30" s="68" t="e">
        <f>NA()</f>
        <v>#N/A</v>
      </c>
      <c r="BA30" s="68" t="e">
        <f>NA()</f>
        <v>#N/A</v>
      </c>
      <c r="BB30" s="68" t="e">
        <f>NA()</f>
        <v>#N/A</v>
      </c>
      <c r="BC30" s="68">
        <v>2</v>
      </c>
      <c r="BD30" s="68" t="e">
        <f>NA()</f>
        <v>#N/A</v>
      </c>
      <c r="BE30" s="68" t="e">
        <f>NA()</f>
        <v>#N/A</v>
      </c>
      <c r="BF30" s="68" t="e">
        <f>NA()</f>
        <v>#N/A</v>
      </c>
      <c r="BG30" s="68" t="e">
        <f>NA()</f>
        <v>#N/A</v>
      </c>
      <c r="BH30" s="68" t="e">
        <f>NA()</f>
        <v>#N/A</v>
      </c>
      <c r="BI30" s="68" t="e">
        <f>NA()</f>
        <v>#N/A</v>
      </c>
      <c r="BJ30" s="68" t="e">
        <f>NA()</f>
        <v>#N/A</v>
      </c>
      <c r="BK30" s="68" t="e">
        <f>NA()</f>
        <v>#N/A</v>
      </c>
      <c r="BL30" s="68" t="e">
        <f>NA()</f>
        <v>#N/A</v>
      </c>
      <c r="BM30" s="68" t="e">
        <f>NA()</f>
        <v>#N/A</v>
      </c>
      <c r="BN30" s="64" t="str">
        <f t="shared" si="16"/>
        <v>Ganymede Orbit</v>
      </c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8">
        <v>1</v>
      </c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</row>
    <row r="31" spans="1:106" ht="12" customHeight="1" x14ac:dyDescent="0.15">
      <c r="A31" s="4"/>
      <c r="B31" s="97"/>
      <c r="C31" s="100"/>
      <c r="D31" s="103"/>
      <c r="E31" s="100"/>
      <c r="F31" s="105"/>
      <c r="G31" s="106"/>
      <c r="H31" s="100"/>
      <c r="I31" s="100"/>
      <c r="J31" s="69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35"/>
        <v/>
      </c>
      <c r="Q31" s="13" t="str">
        <f t="shared" si="36"/>
        <v/>
      </c>
      <c r="R31" s="73"/>
      <c r="S31" s="74"/>
      <c r="T31" s="44"/>
      <c r="U31" s="5"/>
      <c r="V31" s="66"/>
      <c r="W31" s="66"/>
      <c r="X31" s="66"/>
      <c r="Y31" s="85"/>
      <c r="Z31" s="64" t="s">
        <v>59</v>
      </c>
      <c r="AA31" s="68" t="e">
        <f>NA()</f>
        <v>#N/A</v>
      </c>
      <c r="AB31" s="68" t="e">
        <f>NA()</f>
        <v>#N/A</v>
      </c>
      <c r="AC31" s="68" t="e">
        <f>NA()</f>
        <v>#N/A</v>
      </c>
      <c r="AD31" s="68" t="e">
        <f>NA()</f>
        <v>#N/A</v>
      </c>
      <c r="AE31" s="68" t="e">
        <f>NA()</f>
        <v>#N/A</v>
      </c>
      <c r="AF31" s="68" t="e">
        <f>NA()</f>
        <v>#N/A</v>
      </c>
      <c r="AG31" s="68" t="e">
        <f>NA()</f>
        <v>#N/A</v>
      </c>
      <c r="AH31" s="68" t="e">
        <f>NA()</f>
        <v>#N/A</v>
      </c>
      <c r="AI31" s="68" t="e">
        <f>NA()</f>
        <v>#N/A</v>
      </c>
      <c r="AJ31" s="68" t="e">
        <f>NA()</f>
        <v>#N/A</v>
      </c>
      <c r="AK31" s="68" t="e">
        <f>NA()</f>
        <v>#N/A</v>
      </c>
      <c r="AL31" s="68" t="e">
        <f>NA()</f>
        <v>#N/A</v>
      </c>
      <c r="AM31" s="68" t="e">
        <f>NA()</f>
        <v>#N/A</v>
      </c>
      <c r="AN31" s="68" t="e">
        <f>NA()</f>
        <v>#N/A</v>
      </c>
      <c r="AO31" s="68" t="e">
        <f>NA()</f>
        <v>#N/A</v>
      </c>
      <c r="AP31" s="68" t="e">
        <f>NA()</f>
        <v>#N/A</v>
      </c>
      <c r="AQ31" s="68" t="e">
        <f>NA()</f>
        <v>#N/A</v>
      </c>
      <c r="AR31" s="68" t="e">
        <f>NA()</f>
        <v>#N/A</v>
      </c>
      <c r="AS31" s="68" t="e">
        <f>NA()</f>
        <v>#N/A</v>
      </c>
      <c r="AT31" s="68" t="e">
        <f>NA()</f>
        <v>#N/A</v>
      </c>
      <c r="AU31" s="68" t="e">
        <f>NA()</f>
        <v>#N/A</v>
      </c>
      <c r="AV31" s="68" t="e">
        <f>NA()</f>
        <v>#N/A</v>
      </c>
      <c r="AW31" s="68" t="e">
        <f>NA()</f>
        <v>#N/A</v>
      </c>
      <c r="AX31" s="68" t="e">
        <f>NA()</f>
        <v>#N/A</v>
      </c>
      <c r="AY31" s="68" t="e">
        <f>NA()</f>
        <v>#N/A</v>
      </c>
      <c r="AZ31" s="68" t="e">
        <f>NA()</f>
        <v>#N/A</v>
      </c>
      <c r="BA31" s="68" t="e">
        <f>NA()</f>
        <v>#N/A</v>
      </c>
      <c r="BB31" s="68">
        <v>2</v>
      </c>
      <c r="BC31" s="68" t="e">
        <f>NA()</f>
        <v>#N/A</v>
      </c>
      <c r="BD31" s="68" t="e">
        <f>NA()</f>
        <v>#N/A</v>
      </c>
      <c r="BE31" s="68" t="e">
        <f>NA()</f>
        <v>#N/A</v>
      </c>
      <c r="BF31" s="68" t="e">
        <f>NA()</f>
        <v>#N/A</v>
      </c>
      <c r="BG31" s="68" t="e">
        <f>NA()</f>
        <v>#N/A</v>
      </c>
      <c r="BH31" s="68" t="e">
        <f>NA()</f>
        <v>#N/A</v>
      </c>
      <c r="BI31" s="68" t="e">
        <f>NA()</f>
        <v>#N/A</v>
      </c>
      <c r="BJ31" s="68" t="e">
        <f>NA()</f>
        <v>#N/A</v>
      </c>
      <c r="BK31" s="68" t="e">
        <f>NA()</f>
        <v>#N/A</v>
      </c>
      <c r="BL31" s="68" t="e">
        <f>NA()</f>
        <v>#N/A</v>
      </c>
      <c r="BM31" s="68" t="e">
        <f>NA()</f>
        <v>#N/A</v>
      </c>
      <c r="BN31" s="64" t="str">
        <f t="shared" si="16"/>
        <v>Ganymede</v>
      </c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</row>
    <row r="32" spans="1:106" ht="12" customHeight="1" x14ac:dyDescent="0.15">
      <c r="A32" s="4"/>
      <c r="B32" s="97"/>
      <c r="C32" s="100"/>
      <c r="D32" s="103"/>
      <c r="E32" s="100"/>
      <c r="F32" s="105"/>
      <c r="G32" s="106"/>
      <c r="H32" s="100"/>
      <c r="I32" s="100"/>
      <c r="J32" s="69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35"/>
        <v/>
      </c>
      <c r="Q32" s="13" t="str">
        <f t="shared" si="36"/>
        <v/>
      </c>
      <c r="R32" s="79" t="s">
        <v>48</v>
      </c>
      <c r="S32" s="81" t="str">
        <f>IF(B30="", "", I30*P34)</f>
        <v/>
      </c>
      <c r="T32" s="45"/>
      <c r="U32" s="5"/>
      <c r="V32" s="66"/>
      <c r="W32" s="66"/>
      <c r="X32" s="66"/>
      <c r="Y32" s="85"/>
      <c r="Z32" s="64" t="s">
        <v>58</v>
      </c>
      <c r="AA32" s="68" t="e">
        <f>NA()</f>
        <v>#N/A</v>
      </c>
      <c r="AB32" s="68" t="e">
        <f>NA()</f>
        <v>#N/A</v>
      </c>
      <c r="AC32" s="68" t="e">
        <f>NA()</f>
        <v>#N/A</v>
      </c>
      <c r="AD32" s="68" t="e">
        <f>NA()</f>
        <v>#N/A</v>
      </c>
      <c r="AE32" s="68" t="e">
        <f>NA()</f>
        <v>#N/A</v>
      </c>
      <c r="AF32" s="68" t="e">
        <f>NA()</f>
        <v>#N/A</v>
      </c>
      <c r="AG32" s="68" t="e">
        <f>NA()</f>
        <v>#N/A</v>
      </c>
      <c r="AH32" s="68" t="e">
        <f>NA()</f>
        <v>#N/A</v>
      </c>
      <c r="AI32" s="68" t="e">
        <f>NA()</f>
        <v>#N/A</v>
      </c>
      <c r="AJ32" s="68" t="e">
        <f>NA()</f>
        <v>#N/A</v>
      </c>
      <c r="AK32" s="68" t="e">
        <f>NA()</f>
        <v>#N/A</v>
      </c>
      <c r="AL32" s="68" t="e">
        <f>NA()</f>
        <v>#N/A</v>
      </c>
      <c r="AM32" s="68" t="e">
        <f>NA()</f>
        <v>#N/A</v>
      </c>
      <c r="AN32" s="68" t="e">
        <f>NA()</f>
        <v>#N/A</v>
      </c>
      <c r="AO32" s="68" t="e">
        <f>NA()</f>
        <v>#N/A</v>
      </c>
      <c r="AP32" s="68" t="e">
        <f>NA()</f>
        <v>#N/A</v>
      </c>
      <c r="AQ32" s="68" t="e">
        <f>NA()</f>
        <v>#N/A</v>
      </c>
      <c r="AR32" s="68" t="e">
        <f>NA()</f>
        <v>#N/A</v>
      </c>
      <c r="AS32" s="68" t="e">
        <f>NA()</f>
        <v>#N/A</v>
      </c>
      <c r="AT32" s="68" t="e">
        <f>NA()</f>
        <v>#N/A</v>
      </c>
      <c r="AU32" s="68" t="e">
        <f>NA()</f>
        <v>#N/A</v>
      </c>
      <c r="AV32" s="68" t="e">
        <f>NA()</f>
        <v>#N/A</v>
      </c>
      <c r="AW32" s="68" t="e">
        <f>NA()</f>
        <v>#N/A</v>
      </c>
      <c r="AX32" s="68">
        <v>2</v>
      </c>
      <c r="AY32" s="68" t="e">
        <f>NA()</f>
        <v>#N/A</v>
      </c>
      <c r="AZ32" s="68" t="e">
        <f>NA()</f>
        <v>#N/A</v>
      </c>
      <c r="BA32" s="68" t="e">
        <f>NA()</f>
        <v>#N/A</v>
      </c>
      <c r="BB32" s="68" t="e">
        <f>NA()</f>
        <v>#N/A</v>
      </c>
      <c r="BC32" s="68" t="e">
        <f>NA()</f>
        <v>#N/A</v>
      </c>
      <c r="BD32" s="68" t="e">
        <f>NA()</f>
        <v>#N/A</v>
      </c>
      <c r="BE32" s="68" t="e">
        <f>NA()</f>
        <v>#N/A</v>
      </c>
      <c r="BF32" s="68" t="e">
        <f>NA()</f>
        <v>#N/A</v>
      </c>
      <c r="BG32" s="68" t="e">
        <f>NA()</f>
        <v>#N/A</v>
      </c>
      <c r="BH32" s="68" t="e">
        <f>NA()</f>
        <v>#N/A</v>
      </c>
      <c r="BI32" s="68" t="e">
        <f>NA()</f>
        <v>#N/A</v>
      </c>
      <c r="BJ32" s="68" t="e">
        <f>NA()</f>
        <v>#N/A</v>
      </c>
      <c r="BK32" s="68" t="e">
        <f>NA()</f>
        <v>#N/A</v>
      </c>
      <c r="BL32" s="68" t="e">
        <f>NA()</f>
        <v>#N/A</v>
      </c>
      <c r="BM32" s="68" t="e">
        <f>NA()</f>
        <v>#N/A</v>
      </c>
      <c r="BN32" s="64" t="str">
        <f t="shared" si="16"/>
        <v>Io</v>
      </c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8">
        <v>1</v>
      </c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</row>
    <row r="33" spans="1:106" ht="12" customHeight="1" x14ac:dyDescent="0.15">
      <c r="A33" s="4"/>
      <c r="B33" s="97"/>
      <c r="C33" s="100"/>
      <c r="D33" s="103"/>
      <c r="E33" s="100"/>
      <c r="F33" s="105"/>
      <c r="G33" s="106"/>
      <c r="H33" s="100"/>
      <c r="I33" s="100"/>
      <c r="J33" s="69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35"/>
        <v/>
      </c>
      <c r="Q33" s="13" t="str">
        <f t="shared" si="36"/>
        <v/>
      </c>
      <c r="R33" s="80"/>
      <c r="S33" s="82"/>
      <c r="T33" s="44"/>
      <c r="U33" s="5"/>
      <c r="V33" s="66"/>
      <c r="W33" s="66"/>
      <c r="X33" s="66"/>
      <c r="Y33" s="85"/>
      <c r="Z33" s="64" t="s">
        <v>52</v>
      </c>
      <c r="AA33" s="68" t="e">
        <f>NA()</f>
        <v>#N/A</v>
      </c>
      <c r="AB33" s="68" t="e">
        <f>NA()</f>
        <v>#N/A</v>
      </c>
      <c r="AC33" s="68" t="e">
        <f>NA()</f>
        <v>#N/A</v>
      </c>
      <c r="AD33" s="68" t="e">
        <f>NA()</f>
        <v>#N/A</v>
      </c>
      <c r="AE33" s="68" t="e">
        <f>NA()</f>
        <v>#N/A</v>
      </c>
      <c r="AF33" s="68" t="e">
        <f>NA()</f>
        <v>#N/A</v>
      </c>
      <c r="AG33" s="68" t="e">
        <f>NA()</f>
        <v>#N/A</v>
      </c>
      <c r="AH33" s="68" t="e">
        <f>NA()</f>
        <v>#N/A</v>
      </c>
      <c r="AI33" s="68">
        <v>3</v>
      </c>
      <c r="AJ33" s="68" t="e">
        <f>NA()</f>
        <v>#N/A</v>
      </c>
      <c r="AK33" s="68" t="e">
        <f>NA()</f>
        <v>#N/A</v>
      </c>
      <c r="AL33" s="68" t="e">
        <f>NA()</f>
        <v>#N/A</v>
      </c>
      <c r="AM33" s="68" t="e">
        <f>NA()</f>
        <v>#N/A</v>
      </c>
      <c r="AN33" s="68" t="e">
        <f>NA()</f>
        <v>#N/A</v>
      </c>
      <c r="AO33" s="68" t="e">
        <f>NA()</f>
        <v>#N/A</v>
      </c>
      <c r="AP33" s="68" t="e">
        <f>NA()</f>
        <v>#N/A</v>
      </c>
      <c r="AQ33" s="68" t="e">
        <f>NA()</f>
        <v>#N/A</v>
      </c>
      <c r="AR33" s="68" t="e">
        <f>NA()</f>
        <v>#N/A</v>
      </c>
      <c r="AS33" s="68" t="e">
        <f>NA()</f>
        <v>#N/A</v>
      </c>
      <c r="AT33" s="68" t="e">
        <f>NA()</f>
        <v>#N/A</v>
      </c>
      <c r="AU33" s="68" t="e">
        <f>NA()</f>
        <v>#N/A</v>
      </c>
      <c r="AV33" s="68" t="e">
        <f>NA()</f>
        <v>#N/A</v>
      </c>
      <c r="AW33" s="68" t="e">
        <f>NA()</f>
        <v>#N/A</v>
      </c>
      <c r="AX33" s="68" t="e">
        <f>NA()</f>
        <v>#N/A</v>
      </c>
      <c r="AY33" s="68" t="e">
        <f>NA()</f>
        <v>#N/A</v>
      </c>
      <c r="AZ33" s="68" t="e">
        <f>NA()</f>
        <v>#N/A</v>
      </c>
      <c r="BA33" s="68" t="e">
        <f>NA()</f>
        <v>#N/A</v>
      </c>
      <c r="BB33" s="68" t="e">
        <f>NA()</f>
        <v>#N/A</v>
      </c>
      <c r="BC33" s="68" t="e">
        <f>NA()</f>
        <v>#N/A</v>
      </c>
      <c r="BD33" s="68" t="e">
        <f>NA()</f>
        <v>#N/A</v>
      </c>
      <c r="BE33" s="68" t="e">
        <f>NA()</f>
        <v>#N/A</v>
      </c>
      <c r="BF33" s="68">
        <v>7</v>
      </c>
      <c r="BG33" s="68">
        <v>1</v>
      </c>
      <c r="BH33" s="68" t="e">
        <f>NA()</f>
        <v>#N/A</v>
      </c>
      <c r="BI33" s="68" t="e">
        <f>NA()</f>
        <v>#N/A</v>
      </c>
      <c r="BJ33" s="68" t="e">
        <f>NA()</f>
        <v>#N/A</v>
      </c>
      <c r="BK33" s="68" t="e">
        <f>NA()</f>
        <v>#N/A</v>
      </c>
      <c r="BL33" s="68">
        <v>0</v>
      </c>
      <c r="BM33" s="68" t="e">
        <f>NA()</f>
        <v>#N/A</v>
      </c>
      <c r="BN33" s="64" t="str">
        <f t="shared" si="16"/>
        <v>Saturn Fly-by</v>
      </c>
      <c r="BO33" s="66"/>
      <c r="BP33" s="66"/>
      <c r="BQ33" s="66"/>
      <c r="BR33" s="66"/>
      <c r="BS33" s="66"/>
      <c r="BT33" s="66"/>
      <c r="BU33" s="66"/>
      <c r="BV33" s="66"/>
      <c r="BW33" s="68">
        <v>3</v>
      </c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8">
        <v>1</v>
      </c>
      <c r="CU33" s="66"/>
      <c r="CV33" s="66"/>
      <c r="CW33" s="66"/>
      <c r="CX33" s="66"/>
      <c r="CY33" s="66"/>
      <c r="CZ33" s="68">
        <v>5</v>
      </c>
      <c r="DA33" s="68"/>
      <c r="DB33" s="66"/>
    </row>
    <row r="34" spans="1:106" ht="12" customHeight="1" x14ac:dyDescent="0.15">
      <c r="A34" s="4"/>
      <c r="B34" s="98"/>
      <c r="C34" s="101"/>
      <c r="D34" s="104"/>
      <c r="E34" s="101"/>
      <c r="F34" s="105"/>
      <c r="G34" s="107"/>
      <c r="H34" s="101"/>
      <c r="I34" s="101"/>
      <c r="J34" s="70"/>
      <c r="K34" s="87"/>
      <c r="L34" s="88"/>
      <c r="M34" s="88"/>
      <c r="N34" s="89"/>
      <c r="O34" s="16" t="s">
        <v>47</v>
      </c>
      <c r="P34" s="17" t="str">
        <f t="shared" ref="P34" si="37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38">IF($B30="","",IF(Q34 &gt;= S32, "Y", "N"))</f>
        <v/>
      </c>
      <c r="T34" s="47"/>
      <c r="U34" s="5"/>
      <c r="V34" s="66"/>
      <c r="W34" s="66"/>
      <c r="X34" s="66"/>
      <c r="Y34" s="85"/>
      <c r="Z34" s="64" t="s">
        <v>61</v>
      </c>
      <c r="AA34" s="68" t="e">
        <f>NA()</f>
        <v>#N/A</v>
      </c>
      <c r="AB34" s="68" t="e">
        <f>NA()</f>
        <v>#N/A</v>
      </c>
      <c r="AC34" s="68" t="e">
        <f>NA()</f>
        <v>#N/A</v>
      </c>
      <c r="AD34" s="68" t="e">
        <f>NA()</f>
        <v>#N/A</v>
      </c>
      <c r="AE34" s="68" t="e">
        <f>NA()</f>
        <v>#N/A</v>
      </c>
      <c r="AF34" s="68" t="e">
        <f>NA()</f>
        <v>#N/A</v>
      </c>
      <c r="AG34" s="68" t="e">
        <f>NA()</f>
        <v>#N/A</v>
      </c>
      <c r="AH34" s="68" t="e">
        <f>NA()</f>
        <v>#N/A</v>
      </c>
      <c r="AI34" s="68" t="e">
        <f>NA()</f>
        <v>#N/A</v>
      </c>
      <c r="AJ34" s="68" t="e">
        <f>NA()</f>
        <v>#N/A</v>
      </c>
      <c r="AK34" s="68" t="e">
        <f>NA()</f>
        <v>#N/A</v>
      </c>
      <c r="AL34" s="68" t="e">
        <f>NA()</f>
        <v>#N/A</v>
      </c>
      <c r="AM34" s="68" t="e">
        <f>NA()</f>
        <v>#N/A</v>
      </c>
      <c r="AN34" s="68" t="e">
        <f>NA()</f>
        <v>#N/A</v>
      </c>
      <c r="AO34" s="68" t="e">
        <f>NA()</f>
        <v>#N/A</v>
      </c>
      <c r="AP34" s="68" t="e">
        <f>NA()</f>
        <v>#N/A</v>
      </c>
      <c r="AQ34" s="68" t="e">
        <f>NA()</f>
        <v>#N/A</v>
      </c>
      <c r="AR34" s="68" t="e">
        <f>NA()</f>
        <v>#N/A</v>
      </c>
      <c r="AS34" s="68" t="e">
        <f>NA()</f>
        <v>#N/A</v>
      </c>
      <c r="AT34" s="68" t="e">
        <f>NA()</f>
        <v>#N/A</v>
      </c>
      <c r="AU34" s="68" t="e">
        <f>NA()</f>
        <v>#N/A</v>
      </c>
      <c r="AV34" s="68" t="e">
        <f>NA()</f>
        <v>#N/A</v>
      </c>
      <c r="AW34" s="68" t="e">
        <f>NA()</f>
        <v>#N/A</v>
      </c>
      <c r="AX34" s="68" t="e">
        <f>NA()</f>
        <v>#N/A</v>
      </c>
      <c r="AY34" s="68" t="e">
        <f>NA()</f>
        <v>#N/A</v>
      </c>
      <c r="AZ34" s="68" t="e">
        <f>NA()</f>
        <v>#N/A</v>
      </c>
      <c r="BA34" s="68" t="e">
        <f>NA()</f>
        <v>#N/A</v>
      </c>
      <c r="BB34" s="68" t="e">
        <f>NA()</f>
        <v>#N/A</v>
      </c>
      <c r="BC34" s="68" t="e">
        <f>NA()</f>
        <v>#N/A</v>
      </c>
      <c r="BD34" s="68" t="e">
        <f>NA()</f>
        <v>#N/A</v>
      </c>
      <c r="BE34" s="68">
        <v>7</v>
      </c>
      <c r="BF34" s="68" t="e">
        <f>NA()</f>
        <v>#N/A</v>
      </c>
      <c r="BG34" s="68" t="e">
        <f>NA()</f>
        <v>#N/A</v>
      </c>
      <c r="BH34" s="68">
        <v>2</v>
      </c>
      <c r="BI34" s="68">
        <v>1</v>
      </c>
      <c r="BJ34" s="68">
        <v>1</v>
      </c>
      <c r="BK34" s="68">
        <v>2</v>
      </c>
      <c r="BL34" s="68" t="e">
        <f>NA()</f>
        <v>#N/A</v>
      </c>
      <c r="BM34" s="68" t="e">
        <f>NA()</f>
        <v>#N/A</v>
      </c>
      <c r="BN34" s="64" t="str">
        <f t="shared" si="16"/>
        <v>Saturn Orbit</v>
      </c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8">
        <v>1</v>
      </c>
      <c r="CT34" s="66"/>
      <c r="CU34" s="68"/>
      <c r="CV34" s="68">
        <v>1</v>
      </c>
      <c r="CW34" s="68"/>
      <c r="CX34" s="68"/>
      <c r="CY34" s="68">
        <v>1</v>
      </c>
      <c r="CZ34" s="66"/>
      <c r="DA34" s="66"/>
      <c r="DB34" s="66"/>
    </row>
    <row r="35" spans="1:106" ht="12" customHeight="1" x14ac:dyDescent="0.15">
      <c r="A35" s="4"/>
      <c r="B35" s="96"/>
      <c r="C35" s="99" t="str">
        <f t="shared" ref="C35" si="39">IF(B35="", "", "to")</f>
        <v/>
      </c>
      <c r="D35" s="102"/>
      <c r="E35" s="99" t="str" cm="1">
        <f t="array" ref="E35">IF(B35="", "", _xlfn.XLOOKUP(B35, Origins, _xlfn.XLOOKUP(D35, Destinations, Maneuver_Years, ""), ""))</f>
        <v/>
      </c>
      <c r="F35" s="105"/>
      <c r="G35" s="106" t="str">
        <f>IF(B35="","",ROUNDUP(E35*F35,0))</f>
        <v/>
      </c>
      <c r="H35" s="100" t="str" cm="1">
        <f t="array" ref="H35">IF(B35="", "", _xlfn.XLOOKUP(B35, Origins, _xlfn.XLOOKUP(D35, Destinations, Maneuver_Difficulties,"")))</f>
        <v/>
      </c>
      <c r="I35" s="100" t="str">
        <f t="shared" ref="I35" si="40">IF(AND(F35&lt;1, F35&gt;0), ROUNDUP(H35/F35, 0), H35)</f>
        <v/>
      </c>
      <c r="J35" s="69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41">IF(M35="", "", M35*O35)</f>
        <v/>
      </c>
      <c r="Q35" s="13" t="str">
        <f t="shared" ref="Q35:Q38" si="42">IF(N35="", "", N35*O35)</f>
        <v/>
      </c>
      <c r="R35" s="71"/>
      <c r="S35" s="72"/>
      <c r="T35" s="43"/>
      <c r="U35" s="5"/>
      <c r="V35" s="66"/>
      <c r="W35" s="66"/>
      <c r="X35" s="66"/>
      <c r="Y35" s="85"/>
      <c r="Z35" s="64" t="s">
        <v>62</v>
      </c>
      <c r="AA35" s="68" t="e">
        <f>NA()</f>
        <v>#N/A</v>
      </c>
      <c r="AB35" s="68" t="e">
        <f>NA()</f>
        <v>#N/A</v>
      </c>
      <c r="AC35" s="68" t="e">
        <f>NA()</f>
        <v>#N/A</v>
      </c>
      <c r="AD35" s="68" t="e">
        <f>NA()</f>
        <v>#N/A</v>
      </c>
      <c r="AE35" s="68" t="e">
        <f>NA()</f>
        <v>#N/A</v>
      </c>
      <c r="AF35" s="68" t="e">
        <f>NA()</f>
        <v>#N/A</v>
      </c>
      <c r="AG35" s="68" t="e">
        <f>NA()</f>
        <v>#N/A</v>
      </c>
      <c r="AH35" s="68" t="e">
        <f>NA()</f>
        <v>#N/A</v>
      </c>
      <c r="AI35" s="68" t="e">
        <f>NA()</f>
        <v>#N/A</v>
      </c>
      <c r="AJ35" s="68" t="e">
        <f>NA()</f>
        <v>#N/A</v>
      </c>
      <c r="AK35" s="68" t="e">
        <f>NA()</f>
        <v>#N/A</v>
      </c>
      <c r="AL35" s="68" t="e">
        <f>NA()</f>
        <v>#N/A</v>
      </c>
      <c r="AM35" s="68" t="e">
        <f>NA()</f>
        <v>#N/A</v>
      </c>
      <c r="AN35" s="68" t="e">
        <f>NA()</f>
        <v>#N/A</v>
      </c>
      <c r="AO35" s="68" t="e">
        <f>NA()</f>
        <v>#N/A</v>
      </c>
      <c r="AP35" s="68" t="e">
        <f>NA()</f>
        <v>#N/A</v>
      </c>
      <c r="AQ35" s="68" t="e">
        <f>NA()</f>
        <v>#N/A</v>
      </c>
      <c r="AR35" s="68" t="e">
        <f>NA()</f>
        <v>#N/A</v>
      </c>
      <c r="AS35" s="68" t="e">
        <f>NA()</f>
        <v>#N/A</v>
      </c>
      <c r="AT35" s="68" t="e">
        <f>NA()</f>
        <v>#N/A</v>
      </c>
      <c r="AU35" s="68" t="e">
        <f>NA()</f>
        <v>#N/A</v>
      </c>
      <c r="AV35" s="68" t="e">
        <f>NA()</f>
        <v>#N/A</v>
      </c>
      <c r="AW35" s="68" t="e">
        <f>NA()</f>
        <v>#N/A</v>
      </c>
      <c r="AX35" s="68" t="e">
        <f>NA()</f>
        <v>#N/A</v>
      </c>
      <c r="AY35" s="68" t="e">
        <f>NA()</f>
        <v>#N/A</v>
      </c>
      <c r="AZ35" s="68" t="e">
        <f>NA()</f>
        <v>#N/A</v>
      </c>
      <c r="BA35" s="68" t="e">
        <f>NA()</f>
        <v>#N/A</v>
      </c>
      <c r="BB35" s="68" t="e">
        <f>NA()</f>
        <v>#N/A</v>
      </c>
      <c r="BC35" s="68" t="e">
        <f>NA()</f>
        <v>#N/A</v>
      </c>
      <c r="BD35" s="68" t="e">
        <f>NA()</f>
        <v>#N/A</v>
      </c>
      <c r="BE35" s="68" t="e">
        <f>NA()</f>
        <v>#N/A</v>
      </c>
      <c r="BF35" s="68">
        <v>2</v>
      </c>
      <c r="BG35" s="68" t="e">
        <f>NA()</f>
        <v>#N/A</v>
      </c>
      <c r="BH35" s="68" t="e">
        <f>NA()</f>
        <v>#N/A</v>
      </c>
      <c r="BI35" s="68" t="e">
        <f>NA()</f>
        <v>#N/A</v>
      </c>
      <c r="BJ35" s="68">
        <v>0</v>
      </c>
      <c r="BK35" s="68" t="e">
        <f>NA()</f>
        <v>#N/A</v>
      </c>
      <c r="BL35" s="68" t="e">
        <f>NA()</f>
        <v>#N/A</v>
      </c>
      <c r="BM35" s="68" t="e">
        <f>NA()</f>
        <v>#N/A</v>
      </c>
      <c r="BN35" s="64" t="str">
        <f t="shared" si="16"/>
        <v>Titan Orbit</v>
      </c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8">
        <v>1</v>
      </c>
      <c r="CU35" s="66"/>
      <c r="CV35" s="66"/>
      <c r="CW35" s="66"/>
      <c r="CX35" s="66"/>
      <c r="CY35" s="66"/>
      <c r="CZ35" s="66"/>
      <c r="DA35" s="66"/>
      <c r="DB35" s="66"/>
    </row>
    <row r="36" spans="1:106" ht="12" customHeight="1" x14ac:dyDescent="0.15">
      <c r="A36" s="4"/>
      <c r="B36" s="97"/>
      <c r="C36" s="100"/>
      <c r="D36" s="103"/>
      <c r="E36" s="100"/>
      <c r="F36" s="105"/>
      <c r="G36" s="106"/>
      <c r="H36" s="100"/>
      <c r="I36" s="100"/>
      <c r="J36" s="69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41"/>
        <v/>
      </c>
      <c r="Q36" s="13" t="str">
        <f t="shared" si="42"/>
        <v/>
      </c>
      <c r="R36" s="73"/>
      <c r="S36" s="74"/>
      <c r="T36" s="44"/>
      <c r="U36" s="5"/>
      <c r="V36" s="66"/>
      <c r="W36" s="66"/>
      <c r="X36" s="66"/>
      <c r="Y36" s="85"/>
      <c r="Z36" s="64" t="s">
        <v>63</v>
      </c>
      <c r="AA36" s="68" t="e">
        <f>NA()</f>
        <v>#N/A</v>
      </c>
      <c r="AB36" s="68" t="e">
        <f>NA()</f>
        <v>#N/A</v>
      </c>
      <c r="AC36" s="68" t="e">
        <f>NA()</f>
        <v>#N/A</v>
      </c>
      <c r="AD36" s="68" t="e">
        <f>NA()</f>
        <v>#N/A</v>
      </c>
      <c r="AE36" s="68" t="e">
        <f>NA()</f>
        <v>#N/A</v>
      </c>
      <c r="AF36" s="68" t="e">
        <f>NA()</f>
        <v>#N/A</v>
      </c>
      <c r="AG36" s="68" t="e">
        <f>NA()</f>
        <v>#N/A</v>
      </c>
      <c r="AH36" s="68" t="e">
        <f>NA()</f>
        <v>#N/A</v>
      </c>
      <c r="AI36" s="68" t="e">
        <f>NA()</f>
        <v>#N/A</v>
      </c>
      <c r="AJ36" s="68" t="e">
        <f>NA()</f>
        <v>#N/A</v>
      </c>
      <c r="AK36" s="68" t="e">
        <f>NA()</f>
        <v>#N/A</v>
      </c>
      <c r="AL36" s="68" t="e">
        <f>NA()</f>
        <v>#N/A</v>
      </c>
      <c r="AM36" s="68" t="e">
        <f>NA()</f>
        <v>#N/A</v>
      </c>
      <c r="AN36" s="68" t="e">
        <f>NA()</f>
        <v>#N/A</v>
      </c>
      <c r="AO36" s="68" t="e">
        <f>NA()</f>
        <v>#N/A</v>
      </c>
      <c r="AP36" s="68" t="e">
        <f>NA()</f>
        <v>#N/A</v>
      </c>
      <c r="AQ36" s="68" t="e">
        <f>NA()</f>
        <v>#N/A</v>
      </c>
      <c r="AR36" s="68" t="e">
        <f>NA()</f>
        <v>#N/A</v>
      </c>
      <c r="AS36" s="68" t="e">
        <f>NA()</f>
        <v>#N/A</v>
      </c>
      <c r="AT36" s="68" t="e">
        <f>NA()</f>
        <v>#N/A</v>
      </c>
      <c r="AU36" s="68" t="e">
        <f>NA()</f>
        <v>#N/A</v>
      </c>
      <c r="AV36" s="68" t="e">
        <f>NA()</f>
        <v>#N/A</v>
      </c>
      <c r="AW36" s="68" t="e">
        <f>NA()</f>
        <v>#N/A</v>
      </c>
      <c r="AX36" s="68" t="e">
        <f>NA()</f>
        <v>#N/A</v>
      </c>
      <c r="AY36" s="68" t="e">
        <f>NA()</f>
        <v>#N/A</v>
      </c>
      <c r="AZ36" s="68" t="e">
        <f>NA()</f>
        <v>#N/A</v>
      </c>
      <c r="BA36" s="68" t="e">
        <f>NA()</f>
        <v>#N/A</v>
      </c>
      <c r="BB36" s="68" t="e">
        <f>NA()</f>
        <v>#N/A</v>
      </c>
      <c r="BC36" s="68" t="e">
        <f>NA()</f>
        <v>#N/A</v>
      </c>
      <c r="BD36" s="68" t="e">
        <f>NA()</f>
        <v>#N/A</v>
      </c>
      <c r="BE36" s="68" t="e">
        <f>NA()</f>
        <v>#N/A</v>
      </c>
      <c r="BF36" s="68" t="e">
        <f>NA()</f>
        <v>#N/A</v>
      </c>
      <c r="BG36" s="68" t="e">
        <f>NA()</f>
        <v>#N/A</v>
      </c>
      <c r="BH36" s="68">
        <v>2</v>
      </c>
      <c r="BI36" s="68" t="e">
        <f>NA()</f>
        <v>#N/A</v>
      </c>
      <c r="BJ36" s="68" t="e">
        <f>NA()</f>
        <v>#N/A</v>
      </c>
      <c r="BK36" s="68" t="e">
        <f>NA()</f>
        <v>#N/A</v>
      </c>
      <c r="BL36" s="68" t="e">
        <f>NA()</f>
        <v>#N/A</v>
      </c>
      <c r="BM36" s="68" t="e">
        <f>NA()</f>
        <v>#N/A</v>
      </c>
      <c r="BN36" s="64" t="str">
        <f t="shared" si="16"/>
        <v>Titan</v>
      </c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</row>
    <row r="37" spans="1:106" ht="12" customHeight="1" x14ac:dyDescent="0.15">
      <c r="A37" s="4"/>
      <c r="B37" s="97"/>
      <c r="C37" s="100"/>
      <c r="D37" s="103"/>
      <c r="E37" s="100"/>
      <c r="F37" s="105"/>
      <c r="G37" s="106"/>
      <c r="H37" s="100"/>
      <c r="I37" s="100"/>
      <c r="J37" s="69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41"/>
        <v/>
      </c>
      <c r="Q37" s="13" t="str">
        <f t="shared" si="42"/>
        <v/>
      </c>
      <c r="R37" s="79" t="s">
        <v>48</v>
      </c>
      <c r="S37" s="81" t="str">
        <f>IF(B35="", "", I35*P39)</f>
        <v/>
      </c>
      <c r="T37" s="45"/>
      <c r="U37" s="5"/>
      <c r="V37" s="66"/>
      <c r="W37" s="66"/>
      <c r="X37" s="66"/>
      <c r="Y37" s="85"/>
      <c r="Z37" s="64" t="s">
        <v>64</v>
      </c>
      <c r="AA37" s="68" t="e">
        <f>NA()</f>
        <v>#N/A</v>
      </c>
      <c r="AB37" s="68" t="e">
        <f>NA()</f>
        <v>#N/A</v>
      </c>
      <c r="AC37" s="68" t="e">
        <f>NA()</f>
        <v>#N/A</v>
      </c>
      <c r="AD37" s="68" t="e">
        <f>NA()</f>
        <v>#N/A</v>
      </c>
      <c r="AE37" s="68" t="e">
        <f>NA()</f>
        <v>#N/A</v>
      </c>
      <c r="AF37" s="68" t="e">
        <f>NA()</f>
        <v>#N/A</v>
      </c>
      <c r="AG37" s="68" t="e">
        <f>NA()</f>
        <v>#N/A</v>
      </c>
      <c r="AH37" s="68" t="e">
        <f>NA()</f>
        <v>#N/A</v>
      </c>
      <c r="AI37" s="68" t="e">
        <f>NA()</f>
        <v>#N/A</v>
      </c>
      <c r="AJ37" s="68" t="e">
        <f>NA()</f>
        <v>#N/A</v>
      </c>
      <c r="AK37" s="68" t="e">
        <f>NA()</f>
        <v>#N/A</v>
      </c>
      <c r="AL37" s="68" t="e">
        <f>NA()</f>
        <v>#N/A</v>
      </c>
      <c r="AM37" s="68" t="e">
        <f>NA()</f>
        <v>#N/A</v>
      </c>
      <c r="AN37" s="68" t="e">
        <f>NA()</f>
        <v>#N/A</v>
      </c>
      <c r="AO37" s="68" t="e">
        <f>NA()</f>
        <v>#N/A</v>
      </c>
      <c r="AP37" s="68" t="e">
        <f>NA()</f>
        <v>#N/A</v>
      </c>
      <c r="AQ37" s="68" t="e">
        <f>NA()</f>
        <v>#N/A</v>
      </c>
      <c r="AR37" s="68" t="e">
        <f>NA()</f>
        <v>#N/A</v>
      </c>
      <c r="AS37" s="68" t="e">
        <f>NA()</f>
        <v>#N/A</v>
      </c>
      <c r="AT37" s="68" t="e">
        <f>NA()</f>
        <v>#N/A</v>
      </c>
      <c r="AU37" s="68" t="e">
        <f>NA()</f>
        <v>#N/A</v>
      </c>
      <c r="AV37" s="68" t="e">
        <f>NA()</f>
        <v>#N/A</v>
      </c>
      <c r="AW37" s="68" t="e">
        <f>NA()</f>
        <v>#N/A</v>
      </c>
      <c r="AX37" s="68" t="e">
        <f>NA()</f>
        <v>#N/A</v>
      </c>
      <c r="AY37" s="68" t="e">
        <f>NA()</f>
        <v>#N/A</v>
      </c>
      <c r="AZ37" s="68" t="e">
        <f>NA()</f>
        <v>#N/A</v>
      </c>
      <c r="BA37" s="68" t="e">
        <f>NA()</f>
        <v>#N/A</v>
      </c>
      <c r="BB37" s="68" t="e">
        <f>NA()</f>
        <v>#N/A</v>
      </c>
      <c r="BC37" s="68" t="e">
        <f>NA()</f>
        <v>#N/A</v>
      </c>
      <c r="BD37" s="68" t="e">
        <f>NA()</f>
        <v>#N/A</v>
      </c>
      <c r="BE37" s="68" t="e">
        <f>NA()</f>
        <v>#N/A</v>
      </c>
      <c r="BF37" s="68">
        <v>2</v>
      </c>
      <c r="BG37" s="68" t="e">
        <f>NA()</f>
        <v>#N/A</v>
      </c>
      <c r="BH37" s="68" t="e">
        <f>NA()</f>
        <v>#N/A</v>
      </c>
      <c r="BI37" s="68" t="e">
        <f>NA()</f>
        <v>#N/A</v>
      </c>
      <c r="BJ37" s="68" t="e">
        <f>NA()</f>
        <v>#N/A</v>
      </c>
      <c r="BK37" s="68" t="e">
        <f>NA()</f>
        <v>#N/A</v>
      </c>
      <c r="BL37" s="68" t="e">
        <f>NA()</f>
        <v>#N/A</v>
      </c>
      <c r="BM37" s="68" t="e">
        <f>NA()</f>
        <v>#N/A</v>
      </c>
      <c r="BN37" s="64" t="str">
        <f t="shared" si="16"/>
        <v>Enceladus</v>
      </c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8">
        <v>1</v>
      </c>
      <c r="CU37" s="66"/>
      <c r="CV37" s="66"/>
      <c r="CW37" s="66"/>
      <c r="CX37" s="66"/>
      <c r="CY37" s="66"/>
      <c r="CZ37" s="66"/>
      <c r="DA37" s="66"/>
      <c r="DB37" s="66"/>
    </row>
    <row r="38" spans="1:106" ht="12" customHeight="1" x14ac:dyDescent="0.15">
      <c r="A38" s="4"/>
      <c r="B38" s="97"/>
      <c r="C38" s="100"/>
      <c r="D38" s="103"/>
      <c r="E38" s="100"/>
      <c r="F38" s="105"/>
      <c r="G38" s="106"/>
      <c r="H38" s="100"/>
      <c r="I38" s="100"/>
      <c r="J38" s="69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41"/>
        <v/>
      </c>
      <c r="Q38" s="13" t="str">
        <f t="shared" si="42"/>
        <v/>
      </c>
      <c r="R38" s="80"/>
      <c r="S38" s="82"/>
      <c r="T38" s="44"/>
      <c r="U38" s="5"/>
      <c r="V38" s="66"/>
      <c r="W38" s="66"/>
      <c r="X38" s="66"/>
      <c r="Y38" s="86"/>
      <c r="Z38" s="64" t="s">
        <v>53</v>
      </c>
      <c r="AA38" s="68" t="e">
        <f>NA()</f>
        <v>#N/A</v>
      </c>
      <c r="AB38" s="68" t="e">
        <f>NA()</f>
        <v>#N/A</v>
      </c>
      <c r="AC38" s="68" t="e">
        <f>NA()</f>
        <v>#N/A</v>
      </c>
      <c r="AD38" s="68" t="e">
        <f>NA()</f>
        <v>#N/A</v>
      </c>
      <c r="AE38" s="68" t="e">
        <f>NA()</f>
        <v>#N/A</v>
      </c>
      <c r="AF38" s="68" t="e">
        <f>NA()</f>
        <v>#N/A</v>
      </c>
      <c r="AG38" s="68" t="e">
        <f>NA()</f>
        <v>#N/A</v>
      </c>
      <c r="AH38" s="68" t="e">
        <f>NA()</f>
        <v>#N/A</v>
      </c>
      <c r="AI38" s="68">
        <v>4</v>
      </c>
      <c r="AJ38" s="68" t="e">
        <f>NA()</f>
        <v>#N/A</v>
      </c>
      <c r="AK38" s="68" t="e">
        <f>NA()</f>
        <v>#N/A</v>
      </c>
      <c r="AL38" s="68" t="e">
        <f>NA()</f>
        <v>#N/A</v>
      </c>
      <c r="AM38" s="68" t="e">
        <f>NA()</f>
        <v>#N/A</v>
      </c>
      <c r="AN38" s="68" t="e">
        <f>NA()</f>
        <v>#N/A</v>
      </c>
      <c r="AO38" s="68" t="e">
        <f>NA()</f>
        <v>#N/A</v>
      </c>
      <c r="AP38" s="68" t="e">
        <f>NA()</f>
        <v>#N/A</v>
      </c>
      <c r="AQ38" s="68" t="e">
        <f>NA()</f>
        <v>#N/A</v>
      </c>
      <c r="AR38" s="68" t="e">
        <f>NA()</f>
        <v>#N/A</v>
      </c>
      <c r="AS38" s="68" t="e">
        <f>NA()</f>
        <v>#N/A</v>
      </c>
      <c r="AT38" s="68" t="e">
        <f>NA()</f>
        <v>#N/A</v>
      </c>
      <c r="AU38" s="68" t="e">
        <f>NA()</f>
        <v>#N/A</v>
      </c>
      <c r="AV38" s="68" t="e">
        <f>NA()</f>
        <v>#N/A</v>
      </c>
      <c r="AW38" s="68" t="e">
        <f>NA()</f>
        <v>#N/A</v>
      </c>
      <c r="AX38" s="68" t="e">
        <f>NA()</f>
        <v>#N/A</v>
      </c>
      <c r="AY38" s="68" t="e">
        <f>NA()</f>
        <v>#N/A</v>
      </c>
      <c r="AZ38" s="68" t="e">
        <f>NA()</f>
        <v>#N/A</v>
      </c>
      <c r="BA38" s="68" t="e">
        <f>NA()</f>
        <v>#N/A</v>
      </c>
      <c r="BB38" s="68" t="e">
        <f>NA()</f>
        <v>#N/A</v>
      </c>
      <c r="BC38" s="68" t="e">
        <f>NA()</f>
        <v>#N/A</v>
      </c>
      <c r="BD38" s="68" t="e">
        <f>NA()</f>
        <v>#N/A</v>
      </c>
      <c r="BE38" s="68" t="e">
        <f>NA()</f>
        <v>#N/A</v>
      </c>
      <c r="BF38" s="68" t="e">
        <f>NA()</f>
        <v>#N/A</v>
      </c>
      <c r="BG38" s="68" t="e">
        <f>NA()</f>
        <v>#N/A</v>
      </c>
      <c r="BH38" s="68" t="e">
        <f>NA()</f>
        <v>#N/A</v>
      </c>
      <c r="BI38" s="68" t="e">
        <f>NA()</f>
        <v>#N/A</v>
      </c>
      <c r="BJ38" s="68" t="e">
        <f>NA()</f>
        <v>#N/A</v>
      </c>
      <c r="BK38" s="68" t="e">
        <f>NA()</f>
        <v>#N/A</v>
      </c>
      <c r="BL38" s="68" t="e">
        <f>NA()</f>
        <v>#N/A</v>
      </c>
      <c r="BM38" s="68">
        <v>0</v>
      </c>
      <c r="BN38" s="64" t="str">
        <f t="shared" si="16"/>
        <v>Uranus Fly-by</v>
      </c>
      <c r="BO38" s="66"/>
      <c r="BP38" s="66"/>
      <c r="BQ38" s="66"/>
      <c r="BR38" s="66"/>
      <c r="BS38" s="66"/>
      <c r="BT38" s="66"/>
      <c r="BU38" s="66"/>
      <c r="BV38" s="66"/>
      <c r="BW38" s="68">
        <v>9</v>
      </c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>
        <v>4</v>
      </c>
      <c r="DB38" s="66"/>
    </row>
    <row r="39" spans="1:106" ht="12" customHeight="1" x14ac:dyDescent="0.15">
      <c r="A39" s="4"/>
      <c r="B39" s="98"/>
      <c r="C39" s="101"/>
      <c r="D39" s="104"/>
      <c r="E39" s="101"/>
      <c r="F39" s="105"/>
      <c r="G39" s="107"/>
      <c r="H39" s="101"/>
      <c r="I39" s="101"/>
      <c r="J39" s="70"/>
      <c r="K39" s="87"/>
      <c r="L39" s="88"/>
      <c r="M39" s="88"/>
      <c r="N39" s="89"/>
      <c r="O39" s="16" t="s">
        <v>47</v>
      </c>
      <c r="P39" s="17" t="str">
        <f t="shared" ref="P39" si="43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44">IF($B35="","",IF(Q39 &gt;= S37, "Y", "N"))</f>
        <v/>
      </c>
      <c r="T39" s="46"/>
      <c r="U39" s="5"/>
      <c r="Z39" s="1"/>
      <c r="BN39" s="1"/>
    </row>
    <row r="40" spans="1:106" ht="12" customHeight="1" x14ac:dyDescent="0.15">
      <c r="A40" s="4"/>
      <c r="B40" s="96"/>
      <c r="C40" s="99" t="str">
        <f t="shared" ref="C40" si="45">IF(B40="", "", "to")</f>
        <v/>
      </c>
      <c r="D40" s="102"/>
      <c r="E40" s="99" t="str" cm="1">
        <f t="array" ref="E40">IF(B40="", "", _xlfn.XLOOKUP(B40, Origins, _xlfn.XLOOKUP(D40, Destinations, Maneuver_Years, ""), ""))</f>
        <v/>
      </c>
      <c r="F40" s="105"/>
      <c r="G40" s="111" t="str">
        <f>IF(B40="","",ROUNDUP(E40*F40,0))</f>
        <v/>
      </c>
      <c r="H40" s="100" t="str" cm="1">
        <f t="array" ref="H40">IF(B40="", "", _xlfn.XLOOKUP(B40, Origins, _xlfn.XLOOKUP(D40, Destinations, Maneuver_Difficulties,"")))</f>
        <v/>
      </c>
      <c r="I40" s="99" t="str">
        <f t="shared" ref="I40" si="46">IF(AND(F40&lt;1, F40&gt;0), ROUNDUP(H40/F40, 0), H40)</f>
        <v/>
      </c>
      <c r="J40" s="108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47">IF(M40="", "", M40*O40)</f>
        <v/>
      </c>
      <c r="Q40" s="20" t="str">
        <f t="shared" ref="Q40:Q43" si="48">IF(N40="", "", N40*O40)</f>
        <v/>
      </c>
      <c r="R40" s="109"/>
      <c r="S40" s="110"/>
      <c r="T40" s="43"/>
      <c r="U40" s="5"/>
    </row>
    <row r="41" spans="1:106" ht="12" customHeight="1" x14ac:dyDescent="0.15">
      <c r="A41" s="4"/>
      <c r="B41" s="97"/>
      <c r="C41" s="100"/>
      <c r="D41" s="103"/>
      <c r="E41" s="100"/>
      <c r="F41" s="105"/>
      <c r="G41" s="106"/>
      <c r="H41" s="100"/>
      <c r="I41" s="100"/>
      <c r="J41" s="69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47"/>
        <v/>
      </c>
      <c r="Q41" s="13" t="str">
        <f t="shared" si="48"/>
        <v/>
      </c>
      <c r="R41" s="73"/>
      <c r="S41" s="74"/>
      <c r="T41" s="44"/>
      <c r="U41" s="5"/>
    </row>
    <row r="42" spans="1:106" ht="12" customHeight="1" x14ac:dyDescent="0.15">
      <c r="A42" s="4"/>
      <c r="B42" s="97"/>
      <c r="C42" s="100"/>
      <c r="D42" s="103"/>
      <c r="E42" s="100"/>
      <c r="F42" s="105"/>
      <c r="G42" s="106"/>
      <c r="H42" s="100"/>
      <c r="I42" s="100"/>
      <c r="J42" s="69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47"/>
        <v/>
      </c>
      <c r="Q42" s="13" t="str">
        <f t="shared" si="48"/>
        <v/>
      </c>
      <c r="R42" s="79" t="s">
        <v>48</v>
      </c>
      <c r="S42" s="81" t="str">
        <f>IF(B40="", "", I40*P44)</f>
        <v/>
      </c>
      <c r="T42" s="45"/>
      <c r="U42" s="5"/>
    </row>
    <row r="43" spans="1:106" ht="12" customHeight="1" x14ac:dyDescent="0.15">
      <c r="A43" s="4"/>
      <c r="B43" s="97"/>
      <c r="C43" s="100"/>
      <c r="D43" s="103"/>
      <c r="E43" s="100"/>
      <c r="F43" s="105"/>
      <c r="G43" s="106"/>
      <c r="H43" s="100"/>
      <c r="I43" s="100"/>
      <c r="J43" s="69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47"/>
        <v/>
      </c>
      <c r="Q43" s="13" t="str">
        <f t="shared" si="48"/>
        <v/>
      </c>
      <c r="R43" s="80"/>
      <c r="S43" s="82"/>
      <c r="T43" s="44"/>
      <c r="U43" s="5"/>
    </row>
    <row r="44" spans="1:106" ht="12" customHeight="1" x14ac:dyDescent="0.15">
      <c r="A44" s="4"/>
      <c r="B44" s="98"/>
      <c r="C44" s="101"/>
      <c r="D44" s="104"/>
      <c r="E44" s="101"/>
      <c r="F44" s="105"/>
      <c r="G44" s="107"/>
      <c r="H44" s="101"/>
      <c r="I44" s="101"/>
      <c r="J44" s="70"/>
      <c r="K44" s="87"/>
      <c r="L44" s="88"/>
      <c r="M44" s="88"/>
      <c r="N44" s="89"/>
      <c r="O44" s="16" t="s">
        <v>47</v>
      </c>
      <c r="P44" s="17" t="str">
        <f t="shared" ref="P44" si="49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50">IF($B40="","",IF(Q44 &gt;= S42, "Y", "N"))</f>
        <v/>
      </c>
      <c r="T44" s="46"/>
      <c r="U44" s="5"/>
    </row>
    <row r="45" spans="1:106" x14ac:dyDescent="0.15">
      <c r="A45" s="4"/>
      <c r="B45" s="96"/>
      <c r="C45" s="100" t="str">
        <f t="shared" ref="C45" si="51">IF(B45="", "", "to")</f>
        <v/>
      </c>
      <c r="D45" s="102"/>
      <c r="E45" s="99" t="str" cm="1">
        <f t="array" ref="E45">IF(B45="", "", _xlfn.XLOOKUP(B45, Origins, _xlfn.XLOOKUP(D45, Destinations, Maneuver_Years, ""), ""))</f>
        <v/>
      </c>
      <c r="F45" s="70"/>
      <c r="G45" s="106" t="str">
        <f>IF(B45="","",ROUNDUP(E45*F45,0))</f>
        <v/>
      </c>
      <c r="H45" s="100" t="str" cm="1">
        <f t="array" ref="H45">IF(B45="", "", _xlfn.XLOOKUP(B45, Origins, _xlfn.XLOOKUP(D45, Destinations, Maneuver_Difficulties,"")))</f>
        <v/>
      </c>
      <c r="I45" s="100" t="str">
        <f t="shared" ref="I45" si="52">IF(AND(F45&lt;1, F45&gt;0), ROUNDUP(H45/F45, 0), H45)</f>
        <v/>
      </c>
      <c r="J45" s="69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53">IF(M45="", "", M45*O45)</f>
        <v/>
      </c>
      <c r="Q45" s="13" t="str">
        <f t="shared" ref="Q45:Q48" si="54">IF(N45="", "", N45*O45)</f>
        <v/>
      </c>
      <c r="R45" s="71"/>
      <c r="S45" s="72"/>
      <c r="T45" s="44"/>
      <c r="U45" s="5"/>
    </row>
    <row r="46" spans="1:106" x14ac:dyDescent="0.15">
      <c r="A46" s="4"/>
      <c r="B46" s="97"/>
      <c r="C46" s="100"/>
      <c r="D46" s="103"/>
      <c r="E46" s="100"/>
      <c r="F46" s="105"/>
      <c r="G46" s="106"/>
      <c r="H46" s="100"/>
      <c r="I46" s="100"/>
      <c r="J46" s="69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53"/>
        <v/>
      </c>
      <c r="Q46" s="13" t="str">
        <f t="shared" si="54"/>
        <v/>
      </c>
      <c r="R46" s="73"/>
      <c r="S46" s="74"/>
      <c r="T46" s="44"/>
      <c r="U46" s="5"/>
    </row>
    <row r="47" spans="1:106" x14ac:dyDescent="0.15">
      <c r="A47" s="4"/>
      <c r="B47" s="97"/>
      <c r="C47" s="100"/>
      <c r="D47" s="103"/>
      <c r="E47" s="100"/>
      <c r="F47" s="105"/>
      <c r="G47" s="106"/>
      <c r="H47" s="100"/>
      <c r="I47" s="100"/>
      <c r="J47" s="69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53"/>
        <v/>
      </c>
      <c r="Q47" s="13" t="str">
        <f t="shared" si="54"/>
        <v/>
      </c>
      <c r="R47" s="79" t="s">
        <v>48</v>
      </c>
      <c r="S47" s="81" t="str">
        <f>IF(B45="", "", I45*P49)</f>
        <v/>
      </c>
      <c r="T47" s="45"/>
      <c r="U47" s="5"/>
    </row>
    <row r="48" spans="1:106" x14ac:dyDescent="0.15">
      <c r="A48" s="4"/>
      <c r="B48" s="97"/>
      <c r="C48" s="100"/>
      <c r="D48" s="103"/>
      <c r="E48" s="100"/>
      <c r="F48" s="105"/>
      <c r="G48" s="106"/>
      <c r="H48" s="100"/>
      <c r="I48" s="100"/>
      <c r="J48" s="69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53"/>
        <v/>
      </c>
      <c r="Q48" s="13" t="str">
        <f t="shared" si="54"/>
        <v/>
      </c>
      <c r="R48" s="80"/>
      <c r="S48" s="82"/>
      <c r="T48" s="44"/>
      <c r="U48" s="5"/>
    </row>
    <row r="49" spans="1:21" x14ac:dyDescent="0.15">
      <c r="A49" s="4"/>
      <c r="B49" s="98"/>
      <c r="C49" s="101"/>
      <c r="D49" s="104"/>
      <c r="E49" s="101"/>
      <c r="F49" s="105"/>
      <c r="G49" s="107"/>
      <c r="H49" s="101"/>
      <c r="I49" s="101"/>
      <c r="J49" s="70"/>
      <c r="K49" s="87"/>
      <c r="L49" s="88"/>
      <c r="M49" s="88"/>
      <c r="N49" s="89"/>
      <c r="O49" s="16" t="s">
        <v>47</v>
      </c>
      <c r="P49" s="17" t="str">
        <f t="shared" ref="P49" si="55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56">IF($B45="","",IF(Q49 &gt;= S47, "Y", "N"))</f>
        <v/>
      </c>
      <c r="T49" s="46"/>
      <c r="U49" s="5"/>
    </row>
    <row r="50" spans="1:21" x14ac:dyDescent="0.15">
      <c r="A50" s="4"/>
      <c r="B50" s="96"/>
      <c r="C50" s="100" t="str">
        <f t="shared" ref="C50" si="57">IF(B50="", "", "to")</f>
        <v/>
      </c>
      <c r="D50" s="102"/>
      <c r="E50" s="99" t="str" cm="1">
        <f t="array" ref="E50">IF(B50="", "", _xlfn.XLOOKUP(B50, Origins, _xlfn.XLOOKUP(D50, Destinations, Maneuver_Years, ""), ""))</f>
        <v/>
      </c>
      <c r="F50" s="70"/>
      <c r="G50" s="106" t="str">
        <f>IF(B50="","",ROUNDUP(E50*F50,0))</f>
        <v/>
      </c>
      <c r="H50" s="100" t="str" cm="1">
        <f t="array" ref="H50">IF(B50="", "", _xlfn.XLOOKUP(B50, Origins, _xlfn.XLOOKUP(D50, Destinations, Maneuver_Difficulties,"")))</f>
        <v/>
      </c>
      <c r="I50" s="100" t="str">
        <f t="shared" ref="I50" si="58">IF(AND(F50&lt;1, F50&gt;0), ROUNDUP(H50/F50, 0), H50)</f>
        <v/>
      </c>
      <c r="J50" s="69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59">IF(M50="", "", M50*O50)</f>
        <v/>
      </c>
      <c r="Q50" s="13" t="str">
        <f t="shared" ref="Q50:Q53" si="60">IF(N50="", "", N50*O50)</f>
        <v/>
      </c>
      <c r="R50" s="71"/>
      <c r="S50" s="72"/>
      <c r="T50" s="44"/>
      <c r="U50" s="5"/>
    </row>
    <row r="51" spans="1:21" x14ac:dyDescent="0.15">
      <c r="A51" s="4"/>
      <c r="B51" s="97"/>
      <c r="C51" s="100"/>
      <c r="D51" s="103"/>
      <c r="E51" s="100"/>
      <c r="F51" s="105"/>
      <c r="G51" s="106"/>
      <c r="H51" s="100"/>
      <c r="I51" s="100"/>
      <c r="J51" s="69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59"/>
        <v/>
      </c>
      <c r="Q51" s="13" t="str">
        <f t="shared" si="60"/>
        <v/>
      </c>
      <c r="R51" s="73"/>
      <c r="S51" s="74"/>
      <c r="T51" s="44"/>
      <c r="U51" s="5"/>
    </row>
    <row r="52" spans="1:21" x14ac:dyDescent="0.15">
      <c r="A52" s="4"/>
      <c r="B52" s="97"/>
      <c r="C52" s="100"/>
      <c r="D52" s="103"/>
      <c r="E52" s="100"/>
      <c r="F52" s="105"/>
      <c r="G52" s="106"/>
      <c r="H52" s="100"/>
      <c r="I52" s="100"/>
      <c r="J52" s="69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59"/>
        <v/>
      </c>
      <c r="Q52" s="13" t="str">
        <f t="shared" si="60"/>
        <v/>
      </c>
      <c r="R52" s="79" t="s">
        <v>48</v>
      </c>
      <c r="S52" s="81" t="str">
        <f>IF(B50="", "", I50*P54)</f>
        <v/>
      </c>
      <c r="T52" s="45"/>
      <c r="U52" s="5"/>
    </row>
    <row r="53" spans="1:21" x14ac:dyDescent="0.15">
      <c r="A53" s="4"/>
      <c r="B53" s="97"/>
      <c r="C53" s="100"/>
      <c r="D53" s="103"/>
      <c r="E53" s="100"/>
      <c r="F53" s="105"/>
      <c r="G53" s="106"/>
      <c r="H53" s="100"/>
      <c r="I53" s="100"/>
      <c r="J53" s="69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59"/>
        <v/>
      </c>
      <c r="Q53" s="13" t="str">
        <f t="shared" si="60"/>
        <v/>
      </c>
      <c r="R53" s="80"/>
      <c r="S53" s="82"/>
      <c r="T53" s="44"/>
      <c r="U53" s="5"/>
    </row>
    <row r="54" spans="1:21" ht="13" thickBot="1" x14ac:dyDescent="0.2">
      <c r="A54" s="4"/>
      <c r="B54" s="117"/>
      <c r="C54" s="112"/>
      <c r="D54" s="118"/>
      <c r="E54" s="112"/>
      <c r="F54" s="119"/>
      <c r="G54" s="120"/>
      <c r="H54" s="112"/>
      <c r="I54" s="112"/>
      <c r="J54" s="113"/>
      <c r="K54" s="114"/>
      <c r="L54" s="115"/>
      <c r="M54" s="115"/>
      <c r="N54" s="116"/>
      <c r="O54" s="48" t="s">
        <v>47</v>
      </c>
      <c r="P54" s="49" t="str">
        <f t="shared" ref="P54" si="61">IF(J50="","",J50+SUM(P50:P53))</f>
        <v/>
      </c>
      <c r="Q54" s="49" t="str">
        <f>IF(B50="", "", SUM(Q50:Q53))</f>
        <v/>
      </c>
      <c r="R54" s="50" t="s">
        <v>41</v>
      </c>
      <c r="S54" s="51" t="str">
        <f t="shared" ref="S54" si="62">IF($B50="","",IF(Q54 &gt;= S52, "Y", "N"))</f>
        <v/>
      </c>
      <c r="T54" s="52"/>
      <c r="U54" s="5"/>
    </row>
    <row r="55" spans="1:21" x14ac:dyDescent="0.15">
      <c r="B55" s="31"/>
      <c r="C55" s="13"/>
      <c r="D55" s="31"/>
      <c r="E55" s="13"/>
      <c r="F55" s="13"/>
      <c r="G55" s="13"/>
      <c r="H55" s="13"/>
      <c r="I55" s="13"/>
      <c r="J55" s="13"/>
      <c r="K55" s="13"/>
      <c r="L55" s="31"/>
      <c r="M55" s="13"/>
      <c r="N55" s="13"/>
      <c r="O55" s="13"/>
      <c r="P55" s="13"/>
      <c r="Q55" s="13"/>
      <c r="R55" s="13"/>
      <c r="S55" s="13"/>
      <c r="T55" s="31"/>
    </row>
  </sheetData>
  <sheetProtection sheet="1" objects="1" scenarios="1"/>
  <mergeCells count="135"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50:H54"/>
    <mergeCell ref="I50:I54"/>
    <mergeCell ref="J50:J54"/>
    <mergeCell ref="K44:N44"/>
    <mergeCell ref="R40:S41"/>
    <mergeCell ref="R42:R43"/>
    <mergeCell ref="S42:S43"/>
    <mergeCell ref="B45:B49"/>
    <mergeCell ref="C45:C49"/>
    <mergeCell ref="D45:D49"/>
    <mergeCell ref="E45:E49"/>
    <mergeCell ref="F45:F49"/>
    <mergeCell ref="G45:G49"/>
    <mergeCell ref="H45:H49"/>
    <mergeCell ref="I45:I49"/>
    <mergeCell ref="J45:J49"/>
    <mergeCell ref="R45:S46"/>
    <mergeCell ref="R47:R48"/>
    <mergeCell ref="S47:S48"/>
    <mergeCell ref="K49:N49"/>
    <mergeCell ref="B40:B44"/>
    <mergeCell ref="C40:C44"/>
    <mergeCell ref="D40:D44"/>
    <mergeCell ref="E40:E44"/>
    <mergeCell ref="F40:F44"/>
    <mergeCell ref="G40:G44"/>
    <mergeCell ref="H40:H44"/>
    <mergeCell ref="I40:I44"/>
    <mergeCell ref="J40:J44"/>
    <mergeCell ref="B35:B39"/>
    <mergeCell ref="C35:C39"/>
    <mergeCell ref="D35:D39"/>
    <mergeCell ref="E35:E39"/>
    <mergeCell ref="F35:F39"/>
    <mergeCell ref="G35:G39"/>
    <mergeCell ref="H35:H39"/>
    <mergeCell ref="I35:I39"/>
    <mergeCell ref="J35:J39"/>
    <mergeCell ref="K39:N39"/>
    <mergeCell ref="R37:R38"/>
    <mergeCell ref="S37:S38"/>
    <mergeCell ref="B30:B34"/>
    <mergeCell ref="C30:C34"/>
    <mergeCell ref="D30:D34"/>
    <mergeCell ref="E30:E34"/>
    <mergeCell ref="F30:F34"/>
    <mergeCell ref="G30:G34"/>
    <mergeCell ref="H30:H34"/>
    <mergeCell ref="I30:I34"/>
    <mergeCell ref="J30:J34"/>
    <mergeCell ref="B25:B29"/>
    <mergeCell ref="C25:C29"/>
    <mergeCell ref="D25:D29"/>
    <mergeCell ref="E25:E29"/>
    <mergeCell ref="F25:F29"/>
    <mergeCell ref="G25:G29"/>
    <mergeCell ref="H25:H29"/>
    <mergeCell ref="I25:I29"/>
    <mergeCell ref="J25:J29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B15:B19"/>
    <mergeCell ref="C15:C19"/>
    <mergeCell ref="D15:D19"/>
    <mergeCell ref="E15:E19"/>
    <mergeCell ref="F15:F19"/>
    <mergeCell ref="G15:G19"/>
    <mergeCell ref="H15:H19"/>
    <mergeCell ref="I15:I19"/>
    <mergeCell ref="J15:J19"/>
    <mergeCell ref="C5:C9"/>
    <mergeCell ref="E5:E9"/>
    <mergeCell ref="H5:H9"/>
    <mergeCell ref="J5:J9"/>
    <mergeCell ref="K3:Q3"/>
    <mergeCell ref="B3:I3"/>
    <mergeCell ref="K9:N9"/>
    <mergeCell ref="B10:B14"/>
    <mergeCell ref="C10:C14"/>
    <mergeCell ref="D10:D14"/>
    <mergeCell ref="E10:E14"/>
    <mergeCell ref="H10:H14"/>
    <mergeCell ref="J10:J14"/>
    <mergeCell ref="F5:F9"/>
    <mergeCell ref="G5:G9"/>
    <mergeCell ref="I5:I9"/>
    <mergeCell ref="F10:F14"/>
    <mergeCell ref="G10:G14"/>
    <mergeCell ref="I10:I14"/>
    <mergeCell ref="B5:B9"/>
    <mergeCell ref="D5:D9"/>
    <mergeCell ref="K14:N14"/>
    <mergeCell ref="K19:N19"/>
    <mergeCell ref="K24:N24"/>
    <mergeCell ref="K29:N29"/>
    <mergeCell ref="K34:N34"/>
    <mergeCell ref="R20:S21"/>
    <mergeCell ref="R22:R23"/>
    <mergeCell ref="S22:S23"/>
    <mergeCell ref="R25:S26"/>
    <mergeCell ref="Y7:Y38"/>
    <mergeCell ref="AA5:BM5"/>
    <mergeCell ref="BO5:DA5"/>
    <mergeCell ref="R7:R8"/>
    <mergeCell ref="S7:S8"/>
    <mergeCell ref="R5:S6"/>
    <mergeCell ref="R10:S11"/>
    <mergeCell ref="R12:R13"/>
    <mergeCell ref="S12:S13"/>
    <mergeCell ref="R15:S16"/>
    <mergeCell ref="R17:R18"/>
    <mergeCell ref="S17:S18"/>
    <mergeCell ref="R27:R28"/>
    <mergeCell ref="S27:S28"/>
    <mergeCell ref="R30:S31"/>
    <mergeCell ref="R32:R33"/>
    <mergeCell ref="S32:S33"/>
    <mergeCell ref="R35:S36"/>
  </mergeCells>
  <conditionalFormatting sqref="S14">
    <cfRule type="colorScale" priority="6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F5:F54" xr:uid="{A34887F7-7CC2-1F4F-8C49-62C933129CFB}">
      <formula1>$DB$5:$DB$10</formula1>
    </dataValidation>
    <dataValidation type="list" allowBlank="1" showInputMessage="1" showErrorMessage="1" sqref="B5:B54" xr:uid="{B8D13955-8EA6-304E-AC49-00051F308331}">
      <formula1>Valid_Origins</formula1>
    </dataValidation>
    <dataValidation type="list" allowBlank="1" showInputMessage="1" showErrorMessage="1" sqref="D5:D54" xr:uid="{B0ABBDC3-1D40-F040-8DF5-A09D46817C53}">
      <formula1>Valid_Destinations</formula1>
    </dataValidation>
    <dataValidation type="list" allowBlank="1" showInputMessage="1" showErrorMessage="1" sqref="L5:L8 L50:L53 L45:L48 L40:L43 L35:L38 L30:L33 L25:L28 L20:L23 L10:L13 L15:L18" xr:uid="{7FB1BD68-A0E2-134D-9411-A9A7A341FB69}">
      <formula1>$V$5:$V$11</formula1>
    </dataValidation>
  </dataValidations>
  <pageMargins left="0.25" right="0.25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33DA-703E-1245-9DA8-F8E8E6DFC6C3}">
  <dimension ref="A1:DB55"/>
  <sheetViews>
    <sheetView topLeftCell="A2" zoomScale="125" zoomScaleNormal="125" workbookViewId="0">
      <selection activeCell="O20" sqref="O20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2.83203125" style="3" bestFit="1" customWidth="1"/>
    <col min="46" max="46" width="10.33203125" style="3" bestFit="1" customWidth="1"/>
    <col min="47" max="47" width="5.5" style="3" bestFit="1" customWidth="1"/>
    <col min="48" max="48" width="5.33203125" style="3" bestFit="1" customWidth="1"/>
    <col min="49" max="49" width="11" style="3" bestFit="1" customWidth="1"/>
    <col min="50" max="50" width="10.33203125" style="3" bestFit="1" customWidth="1"/>
    <col min="51" max="51" width="13.5" style="3" bestFit="1" customWidth="1"/>
    <col min="52" max="52" width="6.6640625" style="3" bestFit="1" customWidth="1"/>
    <col min="53" max="53" width="6.1640625" style="3" bestFit="1" customWidth="1"/>
    <col min="54" max="54" width="12.83203125" style="3" bestFit="1" customWidth="1"/>
    <col min="55" max="55" width="8.6640625" style="3" bestFit="1" customWidth="1"/>
    <col min="56" max="56" width="5.33203125" style="3" customWidth="1"/>
    <col min="57" max="57" width="10.6640625" style="3" bestFit="1" customWidth="1"/>
    <col min="58" max="58" width="10.6640625" style="3" customWidth="1"/>
    <col min="59" max="59" width="13.1640625" style="3" bestFit="1" customWidth="1"/>
    <col min="60" max="60" width="8.83203125" style="3" bestFit="1" customWidth="1"/>
    <col min="61" max="61" width="12" style="3" bestFit="1" customWidth="1"/>
    <col min="62" max="62" width="4.6640625" style="3" bestFit="1" customWidth="1"/>
    <col min="63" max="63" width="8.5" style="3" bestFit="1" customWidth="1"/>
    <col min="64" max="64" width="11" style="3" bestFit="1" customWidth="1"/>
    <col min="65" max="65" width="11.83203125" style="3" bestFit="1" customWidth="1"/>
    <col min="66" max="66" width="13.6640625" style="3" bestFit="1" customWidth="1"/>
    <col min="67" max="67" width="5" style="3" bestFit="1" customWidth="1"/>
    <col min="68" max="68" width="8.5" style="3" bestFit="1" customWidth="1"/>
    <col min="69" max="69" width="9.1640625" style="3" bestFit="1" customWidth="1"/>
    <col min="70" max="70" width="12.33203125" style="3" bestFit="1" customWidth="1"/>
    <col min="71" max="71" width="9.33203125" style="3" bestFit="1" customWidth="1"/>
    <col min="72" max="72" width="10" style="3" bestFit="1" customWidth="1"/>
    <col min="73" max="73" width="5" style="3" bestFit="1" customWidth="1"/>
    <col min="74" max="74" width="13.33203125" style="3" bestFit="1" customWidth="1"/>
    <col min="75" max="75" width="13.6640625" style="3" bestFit="1" customWidth="1"/>
    <col min="76" max="76" width="8.83203125" style="3" bestFit="1" customWidth="1"/>
    <col min="77" max="77" width="12" style="3" bestFit="1" customWidth="1"/>
    <col min="78" max="78" width="9.5" style="3" bestFit="1" customWidth="1"/>
    <col min="79" max="79" width="4.6640625" style="3" bestFit="1" customWidth="1"/>
    <col min="80" max="80" width="6.5" style="3" bestFit="1" customWidth="1"/>
    <col min="81" max="81" width="11.83203125" style="3" bestFit="1" customWidth="1"/>
    <col min="82" max="82" width="11.1640625" style="3" bestFit="1" customWidth="1"/>
    <col min="83" max="83" width="7" style="3" bestFit="1" customWidth="1"/>
    <col min="84" max="84" width="9.6640625" style="3" bestFit="1" customWidth="1"/>
    <col min="85" max="85" width="12.83203125" style="3" bestFit="1" customWidth="1"/>
    <col min="86" max="86" width="10.33203125" style="3" bestFit="1" customWidth="1"/>
    <col min="87" max="87" width="5.5" style="3" bestFit="1" customWidth="1"/>
    <col min="88" max="88" width="5.33203125" style="3" bestFit="1" customWidth="1"/>
    <col min="89" max="89" width="11" style="3" bestFit="1" customWidth="1"/>
    <col min="90" max="90" width="10.33203125" style="3" bestFit="1" customWidth="1"/>
    <col min="91" max="91" width="13.5" style="3" bestFit="1" customWidth="1"/>
    <col min="92" max="92" width="6.6640625" style="3" bestFit="1" customWidth="1"/>
    <col min="93" max="93" width="6.1640625" style="3" bestFit="1" customWidth="1"/>
    <col min="94" max="94" width="12.83203125" style="3" bestFit="1" customWidth="1"/>
    <col min="95" max="95" width="8.6640625" style="3" bestFit="1" customWidth="1"/>
    <col min="96" max="96" width="5.33203125" style="3" customWidth="1"/>
    <col min="97" max="97" width="10.6640625" style="3" bestFit="1" customWidth="1"/>
    <col min="98" max="98" width="10" style="3" bestFit="1" customWidth="1"/>
    <col min="99" max="99" width="13.1640625" style="3" bestFit="1" customWidth="1"/>
    <col min="100" max="100" width="8.83203125" style="3" bestFit="1" customWidth="1"/>
    <col min="101" max="101" width="12" style="3" bestFit="1" customWidth="1"/>
    <col min="102" max="102" width="4.6640625" style="3" bestFit="1" customWidth="1"/>
    <col min="103" max="103" width="8.5" style="3" bestFit="1" customWidth="1"/>
    <col min="104" max="104" width="11" style="3" bestFit="1" customWidth="1"/>
    <col min="105" max="105" width="11.83203125" style="3" bestFit="1" customWidth="1"/>
    <col min="106" max="16384" width="10.83203125" style="3"/>
  </cols>
  <sheetData>
    <row r="1" spans="1:106" ht="13" thickBot="1" x14ac:dyDescent="0.2">
      <c r="B1" s="23"/>
      <c r="C1" s="24"/>
      <c r="D1" s="25"/>
      <c r="E1" s="24"/>
      <c r="F1" s="24"/>
      <c r="G1" s="24"/>
      <c r="H1" s="24"/>
      <c r="I1" s="24"/>
      <c r="J1" s="24"/>
      <c r="K1" s="26"/>
      <c r="L1" s="27"/>
      <c r="M1" s="28"/>
      <c r="N1" s="28"/>
      <c r="O1" s="28"/>
      <c r="P1" s="28"/>
      <c r="Q1" s="29"/>
      <c r="R1" s="30"/>
      <c r="S1" s="30"/>
      <c r="T1" s="25"/>
    </row>
    <row r="2" spans="1:106" ht="40" customHeight="1" x14ac:dyDescent="0.15">
      <c r="A2" s="4"/>
      <c r="B2" s="53" t="s">
        <v>66</v>
      </c>
      <c r="C2" s="32" t="s">
        <v>68</v>
      </c>
      <c r="D2" s="33" t="s">
        <v>46</v>
      </c>
      <c r="E2" s="34"/>
      <c r="F2" s="34"/>
      <c r="G2" s="34"/>
      <c r="H2" s="34"/>
      <c r="I2" s="34"/>
      <c r="J2" s="34"/>
      <c r="K2" s="35"/>
      <c r="L2" s="36"/>
      <c r="M2" s="37"/>
      <c r="N2" s="37"/>
      <c r="O2" s="37"/>
      <c r="P2" s="37"/>
      <c r="Q2" s="38"/>
      <c r="R2" s="39"/>
      <c r="S2" s="39"/>
      <c r="T2" s="40"/>
      <c r="U2" s="5"/>
    </row>
    <row r="3" spans="1:106" x14ac:dyDescent="0.15">
      <c r="A3" s="4"/>
      <c r="B3" s="90" t="s">
        <v>15</v>
      </c>
      <c r="C3" s="91"/>
      <c r="D3" s="91"/>
      <c r="E3" s="91"/>
      <c r="F3" s="91"/>
      <c r="G3" s="91"/>
      <c r="H3" s="91"/>
      <c r="I3" s="92"/>
      <c r="J3" s="62" t="s">
        <v>42</v>
      </c>
      <c r="K3" s="93" t="s">
        <v>17</v>
      </c>
      <c r="L3" s="94"/>
      <c r="M3" s="94"/>
      <c r="N3" s="94"/>
      <c r="O3" s="94"/>
      <c r="P3" s="94"/>
      <c r="Q3" s="95"/>
      <c r="R3" s="6"/>
      <c r="S3" s="7"/>
      <c r="T3" s="41"/>
      <c r="U3" s="8"/>
    </row>
    <row r="4" spans="1:106" s="1" customFormat="1" ht="33" customHeight="1" x14ac:dyDescent="0.15">
      <c r="A4" s="9"/>
      <c r="B4" s="54" t="s">
        <v>16</v>
      </c>
      <c r="C4" s="55" t="s">
        <v>20</v>
      </c>
      <c r="D4" s="55" t="s">
        <v>11</v>
      </c>
      <c r="E4" s="56" t="s">
        <v>21</v>
      </c>
      <c r="F4" s="57" t="s">
        <v>45</v>
      </c>
      <c r="G4" s="58" t="s">
        <v>43</v>
      </c>
      <c r="H4" s="55" t="s">
        <v>5</v>
      </c>
      <c r="I4" s="59" t="s">
        <v>44</v>
      </c>
      <c r="J4" s="63" t="s">
        <v>1</v>
      </c>
      <c r="K4" s="60" t="s">
        <v>40</v>
      </c>
      <c r="L4" s="58" t="s">
        <v>0</v>
      </c>
      <c r="M4" s="61" t="s">
        <v>1</v>
      </c>
      <c r="N4" s="61" t="s">
        <v>3</v>
      </c>
      <c r="O4" s="61" t="s">
        <v>18</v>
      </c>
      <c r="P4" s="61" t="s">
        <v>19</v>
      </c>
      <c r="Q4" s="59" t="s">
        <v>22</v>
      </c>
      <c r="R4" s="10"/>
      <c r="S4" s="11"/>
      <c r="T4" s="42" t="s">
        <v>9</v>
      </c>
      <c r="U4" s="12"/>
      <c r="V4" s="64" t="s">
        <v>49</v>
      </c>
      <c r="W4" s="65" t="s">
        <v>1</v>
      </c>
      <c r="X4" s="65" t="s">
        <v>3</v>
      </c>
      <c r="Y4" s="65"/>
      <c r="Z4" s="64" t="s">
        <v>24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 t="s">
        <v>60</v>
      </c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7" t="s">
        <v>50</v>
      </c>
      <c r="BO4" s="64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5" t="s">
        <v>45</v>
      </c>
    </row>
    <row r="5" spans="1:106" ht="12" customHeight="1" x14ac:dyDescent="0.2">
      <c r="A5" s="4"/>
      <c r="B5" s="96"/>
      <c r="C5" s="99" t="str">
        <f>IF(B5="", "", "to")</f>
        <v/>
      </c>
      <c r="D5" s="102"/>
      <c r="E5" s="99" t="str" cm="1">
        <f t="array" ref="E5">IF(B5="", "", _xlfn.XLOOKUP(B5, Origins, _xlfn.XLOOKUP(D5, Destinations, Maneuver_Years, ""), ""))</f>
        <v/>
      </c>
      <c r="F5" s="105"/>
      <c r="G5" s="106" t="str">
        <f>IF(B5="","",ROUNDUP(E5*F5,0))</f>
        <v/>
      </c>
      <c r="H5" s="100" t="str" cm="1">
        <f t="array" ref="H5">IF(B5="", "", _xlfn.XLOOKUP(B5, Origins, _xlfn.XLOOKUP(D5, Destinations, Maneuver_Difficulties,"")))</f>
        <v/>
      </c>
      <c r="I5" s="100" t="str">
        <f>IF(AND(F5&lt;1, F5&gt;0), ROUNDUP(H5/F5, 0), H5)</f>
        <v/>
      </c>
      <c r="J5" s="69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71"/>
      <c r="S5" s="72"/>
      <c r="T5" s="43"/>
      <c r="U5" s="5"/>
      <c r="V5" s="66" t="s">
        <v>2</v>
      </c>
      <c r="W5" s="68">
        <v>1</v>
      </c>
      <c r="X5" s="68">
        <v>4</v>
      </c>
      <c r="Y5" s="68"/>
      <c r="Z5" s="64"/>
      <c r="AA5" s="75" t="s">
        <v>11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  <c r="BN5" s="65"/>
      <c r="BO5" s="75" t="s">
        <v>11</v>
      </c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8"/>
      <c r="DB5" s="68">
        <v>1</v>
      </c>
    </row>
    <row r="6" spans="1:106" ht="12" customHeight="1" x14ac:dyDescent="0.15">
      <c r="A6" s="4"/>
      <c r="B6" s="97"/>
      <c r="C6" s="100"/>
      <c r="D6" s="103"/>
      <c r="E6" s="100"/>
      <c r="F6" s="105"/>
      <c r="G6" s="106"/>
      <c r="H6" s="100"/>
      <c r="I6" s="100"/>
      <c r="J6" s="69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73"/>
      <c r="S6" s="74"/>
      <c r="T6" s="44"/>
      <c r="U6" s="5"/>
      <c r="V6" s="66" t="s">
        <v>4</v>
      </c>
      <c r="W6" s="68">
        <v>4</v>
      </c>
      <c r="X6" s="68">
        <v>27</v>
      </c>
      <c r="Y6" s="68"/>
      <c r="Z6" s="64"/>
      <c r="AA6" s="65" t="str">
        <f>Z7</f>
        <v>Earth</v>
      </c>
      <c r="AB6" s="65" t="str">
        <f>Z8</f>
        <v>Suborbital</v>
      </c>
      <c r="AC6" s="65" t="str">
        <f>Z9</f>
        <v>Earth Orbit</v>
      </c>
      <c r="AD6" s="65" t="str">
        <f>_xlfn.CONCAT(AC6, " (ab)")</f>
        <v>Earth Orbit (ab)</v>
      </c>
      <c r="AE6" s="65" t="str">
        <f>Z10</f>
        <v>Lunar Orbit</v>
      </c>
      <c r="AF6" s="65" t="str">
        <f>Z11</f>
        <v>Lunar Fly-by</v>
      </c>
      <c r="AG6" s="65" t="str">
        <f>Z12</f>
        <v>Moon</v>
      </c>
      <c r="AH6" s="65" t="str">
        <f>Z13</f>
        <v>Inner P. Transfer</v>
      </c>
      <c r="AI6" s="65" t="str">
        <f>Z14</f>
        <v>Outer P. Transfer</v>
      </c>
      <c r="AJ6" s="65" t="str">
        <f>Z15</f>
        <v>Mars Orbit</v>
      </c>
      <c r="AK6" s="65" t="str">
        <f>_xlfn.CONCAT(AJ6, " (ab)")</f>
        <v>Mars Orbit (ab)</v>
      </c>
      <c r="AL6" s="65" t="str">
        <f>Z16</f>
        <v>Mars Fly-by</v>
      </c>
      <c r="AM6" s="65" t="str">
        <f>Z17</f>
        <v>Mars</v>
      </c>
      <c r="AN6" s="65" t="str">
        <f>Z18</f>
        <v>Phobos</v>
      </c>
      <c r="AO6" s="65" t="str">
        <f>Z19</f>
        <v>Mercury Fly-by</v>
      </c>
      <c r="AP6" s="65" t="str">
        <f>Z20</f>
        <v>Mercury Orbit</v>
      </c>
      <c r="AQ6" s="65" t="str">
        <f>Z21</f>
        <v>Mercury</v>
      </c>
      <c r="AR6" s="65" t="str">
        <f>Z22</f>
        <v>Venus Orbit</v>
      </c>
      <c r="AS6" s="65" t="s">
        <v>69</v>
      </c>
      <c r="AT6" s="65" t="str">
        <f>Z23</f>
        <v>Venus Fly-by</v>
      </c>
      <c r="AU6" s="65" t="str">
        <f>Z24</f>
        <v>Venus</v>
      </c>
      <c r="AV6" s="65" t="str">
        <f>Z25</f>
        <v>Ceres</v>
      </c>
      <c r="AW6" s="65" t="str">
        <f>Z26</f>
        <v>Jupiter Fly-by</v>
      </c>
      <c r="AX6" s="65" t="str">
        <f>Z27</f>
        <v>Jupiter Orbit</v>
      </c>
      <c r="AY6" s="65" t="str">
        <f>_xlfn.CONCAT(AX6, " (ab)")</f>
        <v>Jupiter Orbit (ab)</v>
      </c>
      <c r="AZ6" s="65" t="str">
        <f>Z28</f>
        <v>Callisto</v>
      </c>
      <c r="BA6" s="65" t="str">
        <f>Z29</f>
        <v>Europa</v>
      </c>
      <c r="BB6" s="65" t="str">
        <f>Z30</f>
        <v>Ganymede Orbit</v>
      </c>
      <c r="BC6" s="65" t="str">
        <f>Z31</f>
        <v>Ganymede</v>
      </c>
      <c r="BD6" s="65" t="str">
        <f>Z32</f>
        <v>Io</v>
      </c>
      <c r="BE6" s="65" t="str">
        <f>Z33</f>
        <v>Saturn Fly-by</v>
      </c>
      <c r="BF6" s="65" t="str">
        <f>Z34</f>
        <v>Saturn Orbit</v>
      </c>
      <c r="BG6" s="65" t="str">
        <f>_xlfn.CONCAT(BF6, " (ab)")</f>
        <v>Saturn Orbit (ab)</v>
      </c>
      <c r="BH6" s="65" t="str">
        <f>Z35</f>
        <v>Titan Orbit</v>
      </c>
      <c r="BI6" s="65" t="str">
        <f>_xlfn.CONCAT(BH6, " (ab)")</f>
        <v>Titan Orbit (ab)</v>
      </c>
      <c r="BJ6" s="65" t="str">
        <f>Z36</f>
        <v>Titan</v>
      </c>
      <c r="BK6" s="65" t="str">
        <f>Z37</f>
        <v>Enceladus</v>
      </c>
      <c r="BL6" s="65" t="str">
        <f>Z38</f>
        <v>Uranus Fly-by</v>
      </c>
      <c r="BM6" s="65" t="s">
        <v>65</v>
      </c>
      <c r="BN6" s="68"/>
      <c r="BO6" s="65" t="str">
        <f>AA6</f>
        <v>Earth</v>
      </c>
      <c r="BP6" s="65" t="str">
        <f>AB6</f>
        <v>Suborbital</v>
      </c>
      <c r="BQ6" s="65" t="str">
        <f>AC6</f>
        <v>Earth Orbit</v>
      </c>
      <c r="BR6" s="65" t="str">
        <f>AD6</f>
        <v>Earth Orbit (ab)</v>
      </c>
      <c r="BS6" s="65" t="str">
        <f>AE6</f>
        <v>Lunar Orbit</v>
      </c>
      <c r="BT6" s="65" t="str">
        <f>AF6</f>
        <v>Lunar Fly-by</v>
      </c>
      <c r="BU6" s="65" t="str">
        <f>AG6</f>
        <v>Moon</v>
      </c>
      <c r="BV6" s="65" t="str">
        <f>AH6</f>
        <v>Inner P. Transfer</v>
      </c>
      <c r="BW6" s="65" t="str">
        <f>AI6</f>
        <v>Outer P. Transfer</v>
      </c>
      <c r="BX6" s="65" t="str">
        <f>AJ6</f>
        <v>Mars Orbit</v>
      </c>
      <c r="BY6" s="65" t="str">
        <f>AK6</f>
        <v>Mars Orbit (ab)</v>
      </c>
      <c r="BZ6" s="65" t="str">
        <f>AL6</f>
        <v>Mars Fly-by</v>
      </c>
      <c r="CA6" s="65" t="str">
        <f>AM6</f>
        <v>Mars</v>
      </c>
      <c r="CB6" s="65" t="str">
        <f>AN6</f>
        <v>Phobos</v>
      </c>
      <c r="CC6" s="65" t="str">
        <f>AO6</f>
        <v>Mercury Fly-by</v>
      </c>
      <c r="CD6" s="65" t="str">
        <f>AP6</f>
        <v>Mercury Orbit</v>
      </c>
      <c r="CE6" s="65" t="str">
        <f>AQ6</f>
        <v>Mercury</v>
      </c>
      <c r="CF6" s="65" t="str">
        <f>AR6</f>
        <v>Venus Orbit</v>
      </c>
      <c r="CG6" s="65" t="s">
        <v>69</v>
      </c>
      <c r="CH6" s="65" t="str">
        <f t="shared" ref="CH6:CK6" si="2">AT6</f>
        <v>Venus Fly-by</v>
      </c>
      <c r="CI6" s="65" t="str">
        <f t="shared" si="2"/>
        <v>Venus</v>
      </c>
      <c r="CJ6" s="65" t="str">
        <f t="shared" si="2"/>
        <v>Ceres</v>
      </c>
      <c r="CK6" s="65" t="str">
        <f t="shared" si="2"/>
        <v>Jupiter Fly-by</v>
      </c>
      <c r="CL6" s="65" t="str">
        <f>AX6</f>
        <v>Jupiter Orbit</v>
      </c>
      <c r="CM6" s="65" t="str">
        <f>AY6</f>
        <v>Jupiter Orbit (ab)</v>
      </c>
      <c r="CN6" s="65" t="str">
        <f t="shared" ref="CN6:CU6" si="3">AZ6</f>
        <v>Callisto</v>
      </c>
      <c r="CO6" s="65" t="str">
        <f t="shared" si="3"/>
        <v>Europa</v>
      </c>
      <c r="CP6" s="65" t="str">
        <f t="shared" si="3"/>
        <v>Ganymede Orbit</v>
      </c>
      <c r="CQ6" s="65" t="str">
        <f t="shared" si="3"/>
        <v>Ganymede</v>
      </c>
      <c r="CR6" s="65" t="str">
        <f t="shared" si="3"/>
        <v>Io</v>
      </c>
      <c r="CS6" s="65" t="str">
        <f t="shared" si="3"/>
        <v>Saturn Fly-by</v>
      </c>
      <c r="CT6" s="65" t="str">
        <f t="shared" si="3"/>
        <v>Saturn Orbit</v>
      </c>
      <c r="CU6" s="65" t="str">
        <f t="shared" si="3"/>
        <v>Saturn Orbit (ab)</v>
      </c>
      <c r="CV6" s="65" t="str">
        <f>BH6</f>
        <v>Titan Orbit</v>
      </c>
      <c r="CW6" s="65" t="str">
        <f>BI6</f>
        <v>Titan Orbit (ab)</v>
      </c>
      <c r="CX6" s="65" t="str">
        <f t="shared" ref="CX6:DA6" si="4">BJ6</f>
        <v>Titan</v>
      </c>
      <c r="CY6" s="65" t="str">
        <f t="shared" si="4"/>
        <v>Enceladus</v>
      </c>
      <c r="CZ6" s="65" t="str">
        <f t="shared" si="4"/>
        <v>Uranus Fly-by</v>
      </c>
      <c r="DA6" s="65" t="str">
        <f t="shared" si="4"/>
        <v>Neptune Fly-by</v>
      </c>
      <c r="DB6" s="68">
        <v>0.5</v>
      </c>
    </row>
    <row r="7" spans="1:106" ht="12" customHeight="1" x14ac:dyDescent="0.15">
      <c r="A7" s="4"/>
      <c r="B7" s="97"/>
      <c r="C7" s="100"/>
      <c r="D7" s="103"/>
      <c r="E7" s="100"/>
      <c r="F7" s="105"/>
      <c r="G7" s="106"/>
      <c r="H7" s="100"/>
      <c r="I7" s="100"/>
      <c r="J7" s="69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79" t="s">
        <v>48</v>
      </c>
      <c r="S7" s="81" t="str">
        <f>IF(B5="", "", I5*P9)</f>
        <v/>
      </c>
      <c r="T7" s="45"/>
      <c r="U7" s="5"/>
      <c r="V7" s="66" t="s">
        <v>67</v>
      </c>
      <c r="W7" s="68">
        <v>6</v>
      </c>
      <c r="X7" s="68">
        <v>70</v>
      </c>
      <c r="Y7" s="83" t="s">
        <v>16</v>
      </c>
      <c r="Z7" s="64" t="s">
        <v>10</v>
      </c>
      <c r="AA7" s="68" t="e">
        <f>NA()</f>
        <v>#N/A</v>
      </c>
      <c r="AB7" s="68">
        <v>3</v>
      </c>
      <c r="AC7" s="68">
        <v>8</v>
      </c>
      <c r="AD7" s="68" t="e">
        <f>NA()</f>
        <v>#N/A</v>
      </c>
      <c r="AE7" s="68" t="e">
        <f>NA()</f>
        <v>#N/A</v>
      </c>
      <c r="AF7" s="68" t="e">
        <f>NA()</f>
        <v>#N/A</v>
      </c>
      <c r="AG7" s="68" t="e">
        <f>NA()</f>
        <v>#N/A</v>
      </c>
      <c r="AH7" s="68" t="e">
        <f>NA()</f>
        <v>#N/A</v>
      </c>
      <c r="AI7" s="68" t="e">
        <f>NA()</f>
        <v>#N/A</v>
      </c>
      <c r="AJ7" s="68" t="e">
        <f>NA()</f>
        <v>#N/A</v>
      </c>
      <c r="AK7" s="68" t="e">
        <f>NA()</f>
        <v>#N/A</v>
      </c>
      <c r="AL7" s="68" t="e">
        <f>NA()</f>
        <v>#N/A</v>
      </c>
      <c r="AM7" s="68" t="e">
        <f>NA()</f>
        <v>#N/A</v>
      </c>
      <c r="AN7" s="68" t="e">
        <f>NA()</f>
        <v>#N/A</v>
      </c>
      <c r="AO7" s="68" t="e">
        <f>NA()</f>
        <v>#N/A</v>
      </c>
      <c r="AP7" s="68" t="e">
        <f>NA()</f>
        <v>#N/A</v>
      </c>
      <c r="AQ7" s="68" t="e">
        <f>NA()</f>
        <v>#N/A</v>
      </c>
      <c r="AR7" s="68" t="e">
        <f>NA()</f>
        <v>#N/A</v>
      </c>
      <c r="AS7" s="68" t="e">
        <f>NA()</f>
        <v>#N/A</v>
      </c>
      <c r="AT7" s="68" t="e">
        <f>NA()</f>
        <v>#N/A</v>
      </c>
      <c r="AU7" s="68" t="e">
        <f>NA()</f>
        <v>#N/A</v>
      </c>
      <c r="AV7" s="68" t="e">
        <f>NA()</f>
        <v>#N/A</v>
      </c>
      <c r="AW7" s="68" t="e">
        <f>NA()</f>
        <v>#N/A</v>
      </c>
      <c r="AX7" s="68" t="e">
        <f>NA()</f>
        <v>#N/A</v>
      </c>
      <c r="AY7" s="68" t="e">
        <f>NA()</f>
        <v>#N/A</v>
      </c>
      <c r="AZ7" s="68" t="e">
        <f>NA()</f>
        <v>#N/A</v>
      </c>
      <c r="BA7" s="68" t="e">
        <f>NA()</f>
        <v>#N/A</v>
      </c>
      <c r="BB7" s="68" t="e">
        <f>NA()</f>
        <v>#N/A</v>
      </c>
      <c r="BC7" s="68" t="e">
        <f>NA()</f>
        <v>#N/A</v>
      </c>
      <c r="BD7" s="68" t="e">
        <f>NA()</f>
        <v>#N/A</v>
      </c>
      <c r="BE7" s="68" t="e">
        <f>NA()</f>
        <v>#N/A</v>
      </c>
      <c r="BF7" s="68" t="e">
        <f>NA()</f>
        <v>#N/A</v>
      </c>
      <c r="BG7" s="68" t="e">
        <f>NA()</f>
        <v>#N/A</v>
      </c>
      <c r="BH7" s="68" t="e">
        <f>NA()</f>
        <v>#N/A</v>
      </c>
      <c r="BI7" s="68" t="e">
        <f>NA()</f>
        <v>#N/A</v>
      </c>
      <c r="BJ7" s="68" t="e">
        <f>NA()</f>
        <v>#N/A</v>
      </c>
      <c r="BK7" s="68" t="e">
        <f>NA()</f>
        <v>#N/A</v>
      </c>
      <c r="BL7" s="68" t="e">
        <f>NA()</f>
        <v>#N/A</v>
      </c>
      <c r="BM7" s="68" t="e">
        <f>NA()</f>
        <v>#N/A</v>
      </c>
      <c r="BN7" s="67" t="str">
        <f>Z7</f>
        <v>Earth</v>
      </c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>
        <v>0.25</v>
      </c>
    </row>
    <row r="8" spans="1:106" ht="12" customHeight="1" x14ac:dyDescent="0.15">
      <c r="A8" s="4"/>
      <c r="B8" s="97"/>
      <c r="C8" s="100"/>
      <c r="D8" s="103"/>
      <c r="E8" s="100"/>
      <c r="F8" s="105"/>
      <c r="G8" s="106"/>
      <c r="H8" s="100"/>
      <c r="I8" s="100"/>
      <c r="J8" s="69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80"/>
      <c r="S8" s="82"/>
      <c r="T8" s="44"/>
      <c r="U8" s="5"/>
      <c r="V8" s="66" t="s">
        <v>6</v>
      </c>
      <c r="W8" s="68">
        <v>9</v>
      </c>
      <c r="X8" s="68">
        <v>80</v>
      </c>
      <c r="Y8" s="84"/>
      <c r="Z8" s="64" t="s">
        <v>12</v>
      </c>
      <c r="AA8" s="68" t="s">
        <v>14</v>
      </c>
      <c r="AB8" s="68" t="e">
        <f>NA()</f>
        <v>#N/A</v>
      </c>
      <c r="AC8" s="68">
        <v>5</v>
      </c>
      <c r="AD8" s="68" t="e">
        <f>NA()</f>
        <v>#N/A</v>
      </c>
      <c r="AE8" s="68" t="e">
        <f>NA()</f>
        <v>#N/A</v>
      </c>
      <c r="AF8" s="68" t="e">
        <f>NA()</f>
        <v>#N/A</v>
      </c>
      <c r="AG8" s="68" t="e">
        <f>NA()</f>
        <v>#N/A</v>
      </c>
      <c r="AH8" s="68" t="e">
        <f>NA()</f>
        <v>#N/A</v>
      </c>
      <c r="AI8" s="68" t="e">
        <f>NA()</f>
        <v>#N/A</v>
      </c>
      <c r="AJ8" s="68" t="e">
        <f>NA()</f>
        <v>#N/A</v>
      </c>
      <c r="AK8" s="68" t="e">
        <f>NA()</f>
        <v>#N/A</v>
      </c>
      <c r="AL8" s="68" t="e">
        <f>NA()</f>
        <v>#N/A</v>
      </c>
      <c r="AM8" s="68" t="e">
        <f>NA()</f>
        <v>#N/A</v>
      </c>
      <c r="AN8" s="68" t="e">
        <f>NA()</f>
        <v>#N/A</v>
      </c>
      <c r="AO8" s="68" t="e">
        <f>NA()</f>
        <v>#N/A</v>
      </c>
      <c r="AP8" s="68" t="e">
        <f>NA()</f>
        <v>#N/A</v>
      </c>
      <c r="AQ8" s="68" t="e">
        <f>NA()</f>
        <v>#N/A</v>
      </c>
      <c r="AR8" s="68" t="e">
        <f>NA()</f>
        <v>#N/A</v>
      </c>
      <c r="AS8" s="68" t="e">
        <f>NA()</f>
        <v>#N/A</v>
      </c>
      <c r="AT8" s="68" t="e">
        <f>NA()</f>
        <v>#N/A</v>
      </c>
      <c r="AU8" s="68" t="e">
        <f>NA()</f>
        <v>#N/A</v>
      </c>
      <c r="AV8" s="68" t="e">
        <f>NA()</f>
        <v>#N/A</v>
      </c>
      <c r="AW8" s="68" t="e">
        <f>NA()</f>
        <v>#N/A</v>
      </c>
      <c r="AX8" s="68" t="e">
        <f>NA()</f>
        <v>#N/A</v>
      </c>
      <c r="AY8" s="68" t="e">
        <f>NA()</f>
        <v>#N/A</v>
      </c>
      <c r="AZ8" s="68" t="e">
        <f>NA()</f>
        <v>#N/A</v>
      </c>
      <c r="BA8" s="68" t="e">
        <f>NA()</f>
        <v>#N/A</v>
      </c>
      <c r="BB8" s="68" t="e">
        <f>NA()</f>
        <v>#N/A</v>
      </c>
      <c r="BC8" s="68" t="e">
        <f>NA()</f>
        <v>#N/A</v>
      </c>
      <c r="BD8" s="68" t="e">
        <f>NA()</f>
        <v>#N/A</v>
      </c>
      <c r="BE8" s="68" t="e">
        <f>NA()</f>
        <v>#N/A</v>
      </c>
      <c r="BF8" s="68" t="e">
        <f>NA()</f>
        <v>#N/A</v>
      </c>
      <c r="BG8" s="68" t="e">
        <f>NA()</f>
        <v>#N/A</v>
      </c>
      <c r="BH8" s="68" t="e">
        <f>NA()</f>
        <v>#N/A</v>
      </c>
      <c r="BI8" s="68" t="e">
        <f>NA()</f>
        <v>#N/A</v>
      </c>
      <c r="BJ8" s="68" t="e">
        <f>NA()</f>
        <v>#N/A</v>
      </c>
      <c r="BK8" s="68" t="e">
        <f>NA()</f>
        <v>#N/A</v>
      </c>
      <c r="BL8" s="68" t="e">
        <f>NA()</f>
        <v>#N/A</v>
      </c>
      <c r="BM8" s="68" t="e">
        <f>NA()</f>
        <v>#N/A</v>
      </c>
      <c r="BN8" s="67" t="str">
        <f t="shared" ref="BN8:BN38" si="5">Z8</f>
        <v>Suborbital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>
        <v>2</v>
      </c>
    </row>
    <row r="9" spans="1:106" ht="12" customHeight="1" x14ac:dyDescent="0.15">
      <c r="A9" s="4"/>
      <c r="B9" s="98"/>
      <c r="C9" s="101"/>
      <c r="D9" s="104"/>
      <c r="E9" s="101"/>
      <c r="F9" s="105"/>
      <c r="G9" s="107"/>
      <c r="H9" s="101"/>
      <c r="I9" s="101"/>
      <c r="J9" s="70"/>
      <c r="K9" s="87"/>
      <c r="L9" s="88"/>
      <c r="M9" s="88"/>
      <c r="N9" s="89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46"/>
      <c r="U9" s="5"/>
      <c r="V9" s="66" t="s">
        <v>7</v>
      </c>
      <c r="W9" s="68">
        <v>20</v>
      </c>
      <c r="X9" s="68">
        <v>200</v>
      </c>
      <c r="Y9" s="84"/>
      <c r="Z9" s="64" t="s">
        <v>13</v>
      </c>
      <c r="AA9" s="68">
        <v>0</v>
      </c>
      <c r="AB9" s="68" t="e">
        <f>NA()</f>
        <v>#N/A</v>
      </c>
      <c r="AC9" s="68" t="e">
        <f>NA()</f>
        <v>#N/A</v>
      </c>
      <c r="AD9" s="68" t="e">
        <f>NA()</f>
        <v>#N/A</v>
      </c>
      <c r="AE9" s="68">
        <v>3</v>
      </c>
      <c r="AF9" s="68">
        <v>1</v>
      </c>
      <c r="AG9" s="68" t="e">
        <f>NA()</f>
        <v>#N/A</v>
      </c>
      <c r="AH9" s="68">
        <v>3</v>
      </c>
      <c r="AI9" s="68">
        <v>6</v>
      </c>
      <c r="AJ9" s="68">
        <v>5</v>
      </c>
      <c r="AK9" s="68" t="e">
        <f>NA()</f>
        <v>#N/A</v>
      </c>
      <c r="AL9" s="68">
        <v>3</v>
      </c>
      <c r="AM9" s="68" t="e">
        <f>NA()</f>
        <v>#N/A</v>
      </c>
      <c r="AN9" s="68" t="e">
        <f>NA()</f>
        <v>#N/A</v>
      </c>
      <c r="AO9" s="68" t="e">
        <f>NA()</f>
        <v>#N/A</v>
      </c>
      <c r="AP9" s="68" t="e">
        <f>NA()</f>
        <v>#N/A</v>
      </c>
      <c r="AQ9" s="68" t="e">
        <f>NA()</f>
        <v>#N/A</v>
      </c>
      <c r="AR9" s="68" t="e">
        <f>NA()</f>
        <v>#N/A</v>
      </c>
      <c r="AS9" s="68" t="e">
        <f>NA()</f>
        <v>#N/A</v>
      </c>
      <c r="AT9" s="68" t="e">
        <f>NA()</f>
        <v>#N/A</v>
      </c>
      <c r="AU9" s="68" t="e">
        <f>NA()</f>
        <v>#N/A</v>
      </c>
      <c r="AV9" s="68" t="e">
        <f>NA()</f>
        <v>#N/A</v>
      </c>
      <c r="AW9" s="68" t="e">
        <f>NA()</f>
        <v>#N/A</v>
      </c>
      <c r="AX9" s="68" t="e">
        <f>NA()</f>
        <v>#N/A</v>
      </c>
      <c r="AY9" s="68" t="e">
        <f>NA()</f>
        <v>#N/A</v>
      </c>
      <c r="AZ9" s="68" t="e">
        <f>NA()</f>
        <v>#N/A</v>
      </c>
      <c r="BA9" s="68" t="e">
        <f>NA()</f>
        <v>#N/A</v>
      </c>
      <c r="BB9" s="68" t="e">
        <f>NA()</f>
        <v>#N/A</v>
      </c>
      <c r="BC9" s="68" t="e">
        <f>NA()</f>
        <v>#N/A</v>
      </c>
      <c r="BD9" s="68" t="e">
        <f>NA()</f>
        <v>#N/A</v>
      </c>
      <c r="BE9" s="68" t="e">
        <f>NA()</f>
        <v>#N/A</v>
      </c>
      <c r="BF9" s="68" t="e">
        <f>NA()</f>
        <v>#N/A</v>
      </c>
      <c r="BG9" s="68" t="e">
        <f>NA()</f>
        <v>#N/A</v>
      </c>
      <c r="BH9" s="68" t="e">
        <f>NA()</f>
        <v>#N/A</v>
      </c>
      <c r="BI9" s="68" t="e">
        <f>NA()</f>
        <v>#N/A</v>
      </c>
      <c r="BJ9" s="68" t="e">
        <f>NA()</f>
        <v>#N/A</v>
      </c>
      <c r="BK9" s="68" t="e">
        <f>NA()</f>
        <v>#N/A</v>
      </c>
      <c r="BL9" s="68" t="e">
        <f>NA()</f>
        <v>#N/A</v>
      </c>
      <c r="BM9" s="68" t="e">
        <f>NA()</f>
        <v>#N/A</v>
      </c>
      <c r="BN9" s="67" t="str">
        <f t="shared" si="5"/>
        <v>Earth Orbit</v>
      </c>
      <c r="BO9" s="68"/>
      <c r="BP9" s="68"/>
      <c r="BQ9" s="68"/>
      <c r="BR9" s="68"/>
      <c r="BS9" s="68">
        <v>1</v>
      </c>
      <c r="BT9" s="68">
        <v>1</v>
      </c>
      <c r="BU9" s="68"/>
      <c r="BV9" s="68">
        <v>1</v>
      </c>
      <c r="BW9" s="68">
        <v>1</v>
      </c>
      <c r="BX9" s="68">
        <v>3</v>
      </c>
      <c r="BY9" s="68"/>
      <c r="BZ9" s="68">
        <v>3</v>
      </c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>
        <v>4</v>
      </c>
    </row>
    <row r="10" spans="1:106" ht="12" customHeight="1" x14ac:dyDescent="0.15">
      <c r="A10" s="4"/>
      <c r="B10" s="96"/>
      <c r="C10" s="99" t="str">
        <f>IF(B10="", "", "to")</f>
        <v/>
      </c>
      <c r="D10" s="102"/>
      <c r="E10" s="99" t="str" cm="1">
        <f t="array" ref="E10">IF(B10="", "", _xlfn.XLOOKUP(B10, Origins, _xlfn.XLOOKUP(D10, Destinations, Maneuver_Years, ""), ""))</f>
        <v/>
      </c>
      <c r="F10" s="105"/>
      <c r="G10" s="106" t="str">
        <f>IF(B10="","",ROUNDUP(E10*F10,0))</f>
        <v/>
      </c>
      <c r="H10" s="100" t="str" cm="1">
        <f t="array" ref="H10">IF(B10="", "", _xlfn.XLOOKUP(B10, Origins, _xlfn.XLOOKUP(D10, Destinations, Maneuver_Difficulties,"")))</f>
        <v/>
      </c>
      <c r="I10" s="100" t="str">
        <f>IF(AND(F10&lt;1, F10&gt;0), ROUNDUP(H10/F10, 0), H10)</f>
        <v/>
      </c>
      <c r="J10" s="69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71"/>
      <c r="S10" s="72"/>
      <c r="T10" s="43"/>
      <c r="U10" s="5"/>
      <c r="V10" s="66" t="s">
        <v>8</v>
      </c>
      <c r="W10" s="68">
        <v>1</v>
      </c>
      <c r="X10" s="68">
        <v>5</v>
      </c>
      <c r="Y10" s="84"/>
      <c r="Z10" s="64" t="s">
        <v>23</v>
      </c>
      <c r="AA10" s="68" t="e">
        <f>NA()</f>
        <v>#N/A</v>
      </c>
      <c r="AB10" s="68" t="e">
        <f>NA()</f>
        <v>#N/A</v>
      </c>
      <c r="AC10" s="68">
        <v>3</v>
      </c>
      <c r="AD10" s="68" t="e">
        <f>NA()</f>
        <v>#N/A</v>
      </c>
      <c r="AE10" s="68" t="e">
        <f>NA()</f>
        <v>#N/A</v>
      </c>
      <c r="AF10" s="68" t="e">
        <f>NA()</f>
        <v>#N/A</v>
      </c>
      <c r="AG10" s="68">
        <v>2</v>
      </c>
      <c r="AH10" s="68" t="e">
        <f>NA()</f>
        <v>#N/A</v>
      </c>
      <c r="AI10" s="68" t="e">
        <f>NA()</f>
        <v>#N/A</v>
      </c>
      <c r="AJ10" s="68" t="e">
        <f>NA()</f>
        <v>#N/A</v>
      </c>
      <c r="AK10" s="68" t="e">
        <f>NA()</f>
        <v>#N/A</v>
      </c>
      <c r="AL10" s="68" t="e">
        <f>NA()</f>
        <v>#N/A</v>
      </c>
      <c r="AM10" s="68" t="e">
        <f>NA()</f>
        <v>#N/A</v>
      </c>
      <c r="AN10" s="68" t="e">
        <f>NA()</f>
        <v>#N/A</v>
      </c>
      <c r="AO10" s="68" t="e">
        <f>NA()</f>
        <v>#N/A</v>
      </c>
      <c r="AP10" s="68" t="e">
        <f>NA()</f>
        <v>#N/A</v>
      </c>
      <c r="AQ10" s="68" t="e">
        <f>NA()</f>
        <v>#N/A</v>
      </c>
      <c r="AR10" s="68" t="e">
        <f>NA()</f>
        <v>#N/A</v>
      </c>
      <c r="AS10" s="68" t="e">
        <f>NA()</f>
        <v>#N/A</v>
      </c>
      <c r="AT10" s="68" t="e">
        <f>NA()</f>
        <v>#N/A</v>
      </c>
      <c r="AU10" s="68" t="e">
        <f>NA()</f>
        <v>#N/A</v>
      </c>
      <c r="AV10" s="68" t="e">
        <f>NA()</f>
        <v>#N/A</v>
      </c>
      <c r="AW10" s="68" t="e">
        <f>NA()</f>
        <v>#N/A</v>
      </c>
      <c r="AX10" s="68" t="e">
        <f>NA()</f>
        <v>#N/A</v>
      </c>
      <c r="AY10" s="68" t="e">
        <f>NA()</f>
        <v>#N/A</v>
      </c>
      <c r="AZ10" s="68" t="e">
        <f>NA()</f>
        <v>#N/A</v>
      </c>
      <c r="BA10" s="68" t="e">
        <f>NA()</f>
        <v>#N/A</v>
      </c>
      <c r="BB10" s="68" t="e">
        <f>NA()</f>
        <v>#N/A</v>
      </c>
      <c r="BC10" s="68" t="e">
        <f>NA()</f>
        <v>#N/A</v>
      </c>
      <c r="BD10" s="68" t="e">
        <f>NA()</f>
        <v>#N/A</v>
      </c>
      <c r="BE10" s="68" t="e">
        <f>NA()</f>
        <v>#N/A</v>
      </c>
      <c r="BF10" s="68" t="e">
        <f>NA()</f>
        <v>#N/A</v>
      </c>
      <c r="BG10" s="68" t="e">
        <f>NA()</f>
        <v>#N/A</v>
      </c>
      <c r="BH10" s="68" t="e">
        <f>NA()</f>
        <v>#N/A</v>
      </c>
      <c r="BI10" s="68" t="e">
        <f>NA()</f>
        <v>#N/A</v>
      </c>
      <c r="BJ10" s="68" t="e">
        <f>NA()</f>
        <v>#N/A</v>
      </c>
      <c r="BK10" s="68" t="e">
        <f>NA()</f>
        <v>#N/A</v>
      </c>
      <c r="BL10" s="68" t="e">
        <f>NA()</f>
        <v>#N/A</v>
      </c>
      <c r="BM10" s="68" t="e">
        <f>NA()</f>
        <v>#N/A</v>
      </c>
      <c r="BN10" s="67" t="str">
        <f t="shared" si="5"/>
        <v>Lunar Orbit</v>
      </c>
      <c r="BO10" s="68"/>
      <c r="BP10" s="68"/>
      <c r="BQ10" s="68">
        <v>1</v>
      </c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6"/>
    </row>
    <row r="11" spans="1:106" ht="12" customHeight="1" x14ac:dyDescent="0.15">
      <c r="A11" s="4"/>
      <c r="B11" s="97"/>
      <c r="C11" s="100"/>
      <c r="D11" s="103"/>
      <c r="E11" s="100"/>
      <c r="F11" s="105"/>
      <c r="G11" s="106"/>
      <c r="H11" s="100"/>
      <c r="I11" s="100"/>
      <c r="J11" s="69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73"/>
      <c r="S11" s="74"/>
      <c r="T11" s="44"/>
      <c r="U11" s="5"/>
      <c r="V11" s="66"/>
      <c r="W11" s="66"/>
      <c r="X11" s="66"/>
      <c r="Y11" s="84"/>
      <c r="Z11" s="64" t="s">
        <v>30</v>
      </c>
      <c r="AA11" s="68" t="e">
        <f>NA()</f>
        <v>#N/A</v>
      </c>
      <c r="AB11" s="68" t="e">
        <f>NA()</f>
        <v>#N/A</v>
      </c>
      <c r="AC11" s="68">
        <v>1</v>
      </c>
      <c r="AD11" s="68" t="e">
        <f>NA()</f>
        <v>#N/A</v>
      </c>
      <c r="AE11" s="68">
        <v>2</v>
      </c>
      <c r="AF11" s="68" t="e">
        <f>NA()</f>
        <v>#N/A</v>
      </c>
      <c r="AG11" s="68">
        <v>4</v>
      </c>
      <c r="AH11" s="68" t="e">
        <f>NA()</f>
        <v>#N/A</v>
      </c>
      <c r="AI11" s="68" t="e">
        <f>NA()</f>
        <v>#N/A</v>
      </c>
      <c r="AJ11" s="68" t="e">
        <f>NA()</f>
        <v>#N/A</v>
      </c>
      <c r="AK11" s="68" t="e">
        <f>NA()</f>
        <v>#N/A</v>
      </c>
      <c r="AL11" s="68" t="e">
        <f>NA()</f>
        <v>#N/A</v>
      </c>
      <c r="AM11" s="68" t="e">
        <f>NA()</f>
        <v>#N/A</v>
      </c>
      <c r="AN11" s="68" t="e">
        <f>NA()</f>
        <v>#N/A</v>
      </c>
      <c r="AO11" s="68" t="e">
        <f>NA()</f>
        <v>#N/A</v>
      </c>
      <c r="AP11" s="68" t="e">
        <f>NA()</f>
        <v>#N/A</v>
      </c>
      <c r="AQ11" s="68" t="e">
        <f>NA()</f>
        <v>#N/A</v>
      </c>
      <c r="AR11" s="68" t="e">
        <f>NA()</f>
        <v>#N/A</v>
      </c>
      <c r="AS11" s="68" t="e">
        <f>NA()</f>
        <v>#N/A</v>
      </c>
      <c r="AT11" s="68" t="e">
        <f>NA()</f>
        <v>#N/A</v>
      </c>
      <c r="AU11" s="68" t="e">
        <f>NA()</f>
        <v>#N/A</v>
      </c>
      <c r="AV11" s="68" t="e">
        <f>NA()</f>
        <v>#N/A</v>
      </c>
      <c r="AW11" s="68" t="e">
        <f>NA()</f>
        <v>#N/A</v>
      </c>
      <c r="AX11" s="68" t="e">
        <f>NA()</f>
        <v>#N/A</v>
      </c>
      <c r="AY11" s="68" t="e">
        <f>NA()</f>
        <v>#N/A</v>
      </c>
      <c r="AZ11" s="68" t="e">
        <f>NA()</f>
        <v>#N/A</v>
      </c>
      <c r="BA11" s="68" t="e">
        <f>NA()</f>
        <v>#N/A</v>
      </c>
      <c r="BB11" s="68" t="e">
        <f>NA()</f>
        <v>#N/A</v>
      </c>
      <c r="BC11" s="68" t="e">
        <f>NA()</f>
        <v>#N/A</v>
      </c>
      <c r="BD11" s="68" t="e">
        <f>NA()</f>
        <v>#N/A</v>
      </c>
      <c r="BE11" s="68" t="e">
        <f>NA()</f>
        <v>#N/A</v>
      </c>
      <c r="BF11" s="68" t="e">
        <f>NA()</f>
        <v>#N/A</v>
      </c>
      <c r="BG11" s="68" t="e">
        <f>NA()</f>
        <v>#N/A</v>
      </c>
      <c r="BH11" s="68" t="e">
        <f>NA()</f>
        <v>#N/A</v>
      </c>
      <c r="BI11" s="68" t="e">
        <f>NA()</f>
        <v>#N/A</v>
      </c>
      <c r="BJ11" s="68" t="e">
        <f>NA()</f>
        <v>#N/A</v>
      </c>
      <c r="BK11" s="68" t="e">
        <f>NA()</f>
        <v>#N/A</v>
      </c>
      <c r="BL11" s="68" t="e">
        <f>NA()</f>
        <v>#N/A</v>
      </c>
      <c r="BM11" s="68" t="e">
        <f>NA()</f>
        <v>#N/A</v>
      </c>
      <c r="BN11" s="67" t="str">
        <f t="shared" si="5"/>
        <v>Lunar Fly-by</v>
      </c>
      <c r="BO11" s="68"/>
      <c r="BP11" s="68"/>
      <c r="BQ11" s="68">
        <v>1</v>
      </c>
      <c r="BR11" s="68"/>
      <c r="BS11" s="68">
        <v>1</v>
      </c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6"/>
    </row>
    <row r="12" spans="1:106" ht="12" customHeight="1" x14ac:dyDescent="0.15">
      <c r="A12" s="4"/>
      <c r="B12" s="97"/>
      <c r="C12" s="100"/>
      <c r="D12" s="103"/>
      <c r="E12" s="100"/>
      <c r="F12" s="105"/>
      <c r="G12" s="106"/>
      <c r="H12" s="100"/>
      <c r="I12" s="100"/>
      <c r="J12" s="69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79" t="s">
        <v>48</v>
      </c>
      <c r="S12" s="81" t="str">
        <f>IF(B10="", "", I10*P14)</f>
        <v/>
      </c>
      <c r="T12" s="45"/>
      <c r="U12" s="5"/>
      <c r="V12" s="66"/>
      <c r="W12" s="66"/>
      <c r="X12" s="66"/>
      <c r="Y12" s="84"/>
      <c r="Z12" s="64" t="s">
        <v>28</v>
      </c>
      <c r="AA12" s="68" t="e">
        <f>NA()</f>
        <v>#N/A</v>
      </c>
      <c r="AB12" s="68" t="e">
        <f>NA()</f>
        <v>#N/A</v>
      </c>
      <c r="AC12" s="68" t="e">
        <f>NA()</f>
        <v>#N/A</v>
      </c>
      <c r="AD12" s="68" t="e">
        <f>NA()</f>
        <v>#N/A</v>
      </c>
      <c r="AE12" s="68">
        <v>2</v>
      </c>
      <c r="AF12" s="68" t="e">
        <f>NA()</f>
        <v>#N/A</v>
      </c>
      <c r="AG12" s="68" t="e">
        <f>NA()</f>
        <v>#N/A</v>
      </c>
      <c r="AH12" s="68" t="e">
        <f>NA()</f>
        <v>#N/A</v>
      </c>
      <c r="AI12" s="68" t="e">
        <f>NA()</f>
        <v>#N/A</v>
      </c>
      <c r="AJ12" s="68" t="e">
        <f>NA()</f>
        <v>#N/A</v>
      </c>
      <c r="AK12" s="68" t="e">
        <f>NA()</f>
        <v>#N/A</v>
      </c>
      <c r="AL12" s="68" t="e">
        <f>NA()</f>
        <v>#N/A</v>
      </c>
      <c r="AM12" s="68" t="e">
        <f>NA()</f>
        <v>#N/A</v>
      </c>
      <c r="AN12" s="68" t="e">
        <f>NA()</f>
        <v>#N/A</v>
      </c>
      <c r="AO12" s="68" t="e">
        <f>NA()</f>
        <v>#N/A</v>
      </c>
      <c r="AP12" s="68" t="e">
        <f>NA()</f>
        <v>#N/A</v>
      </c>
      <c r="AQ12" s="68" t="e">
        <f>NA()</f>
        <v>#N/A</v>
      </c>
      <c r="AR12" s="68" t="e">
        <f>NA()</f>
        <v>#N/A</v>
      </c>
      <c r="AS12" s="68" t="e">
        <f>NA()</f>
        <v>#N/A</v>
      </c>
      <c r="AT12" s="68" t="e">
        <f>NA()</f>
        <v>#N/A</v>
      </c>
      <c r="AU12" s="68" t="e">
        <f>NA()</f>
        <v>#N/A</v>
      </c>
      <c r="AV12" s="68" t="e">
        <f>NA()</f>
        <v>#N/A</v>
      </c>
      <c r="AW12" s="68" t="e">
        <f>NA()</f>
        <v>#N/A</v>
      </c>
      <c r="AX12" s="68" t="e">
        <f>NA()</f>
        <v>#N/A</v>
      </c>
      <c r="AY12" s="68" t="e">
        <f>NA()</f>
        <v>#N/A</v>
      </c>
      <c r="AZ12" s="68" t="e">
        <f>NA()</f>
        <v>#N/A</v>
      </c>
      <c r="BA12" s="68" t="e">
        <f>NA()</f>
        <v>#N/A</v>
      </c>
      <c r="BB12" s="68" t="e">
        <f>NA()</f>
        <v>#N/A</v>
      </c>
      <c r="BC12" s="68" t="e">
        <f>NA()</f>
        <v>#N/A</v>
      </c>
      <c r="BD12" s="68" t="e">
        <f>NA()</f>
        <v>#N/A</v>
      </c>
      <c r="BE12" s="68" t="e">
        <f>NA()</f>
        <v>#N/A</v>
      </c>
      <c r="BF12" s="68" t="e">
        <f>NA()</f>
        <v>#N/A</v>
      </c>
      <c r="BG12" s="68" t="e">
        <f>NA()</f>
        <v>#N/A</v>
      </c>
      <c r="BH12" s="68" t="e">
        <f>NA()</f>
        <v>#N/A</v>
      </c>
      <c r="BI12" s="68" t="e">
        <f>NA()</f>
        <v>#N/A</v>
      </c>
      <c r="BJ12" s="68" t="e">
        <f>NA()</f>
        <v>#N/A</v>
      </c>
      <c r="BK12" s="68" t="e">
        <f>NA()</f>
        <v>#N/A</v>
      </c>
      <c r="BL12" s="68" t="e">
        <f>NA()</f>
        <v>#N/A</v>
      </c>
      <c r="BM12" s="68" t="e">
        <f>NA()</f>
        <v>#N/A</v>
      </c>
      <c r="BN12" s="67" t="str">
        <f t="shared" si="5"/>
        <v>Moon</v>
      </c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6"/>
    </row>
    <row r="13" spans="1:106" ht="12" customHeight="1" x14ac:dyDescent="0.15">
      <c r="A13" s="4"/>
      <c r="B13" s="97"/>
      <c r="C13" s="100"/>
      <c r="D13" s="103"/>
      <c r="E13" s="100"/>
      <c r="F13" s="105"/>
      <c r="G13" s="106"/>
      <c r="H13" s="100"/>
      <c r="I13" s="100"/>
      <c r="J13" s="69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80"/>
      <c r="S13" s="82"/>
      <c r="T13" s="44"/>
      <c r="U13" s="5"/>
      <c r="V13" s="66"/>
      <c r="W13" s="66"/>
      <c r="X13" s="66"/>
      <c r="Y13" s="84"/>
      <c r="Z13" s="64" t="s">
        <v>25</v>
      </c>
      <c r="AA13" s="68" t="e">
        <f>NA()</f>
        <v>#N/A</v>
      </c>
      <c r="AB13" s="68" t="e">
        <f>NA()</f>
        <v>#N/A</v>
      </c>
      <c r="AC13" s="68">
        <v>3</v>
      </c>
      <c r="AD13" s="68" t="e">
        <f>NA()</f>
        <v>#N/A</v>
      </c>
      <c r="AE13" s="68" t="e">
        <f>NA()</f>
        <v>#N/A</v>
      </c>
      <c r="AF13" s="68" t="e">
        <f>NA()</f>
        <v>#N/A</v>
      </c>
      <c r="AG13" s="68" t="e">
        <f>NA()</f>
        <v>#N/A</v>
      </c>
      <c r="AH13" s="68" t="e">
        <f>NA()</f>
        <v>#N/A</v>
      </c>
      <c r="AI13" s="68" t="e">
        <f>NA()</f>
        <v>#N/A</v>
      </c>
      <c r="AJ13" s="68">
        <v>4</v>
      </c>
      <c r="AK13" s="68" t="e">
        <f>NA()</f>
        <v>#N/A</v>
      </c>
      <c r="AL13" s="68" t="e">
        <f>NA()</f>
        <v>#N/A</v>
      </c>
      <c r="AM13" s="68" t="e">
        <f>NA()</f>
        <v>#N/A</v>
      </c>
      <c r="AN13" s="68" t="e">
        <f>NA()</f>
        <v>#N/A</v>
      </c>
      <c r="AO13" s="68">
        <v>5</v>
      </c>
      <c r="AP13" s="68" t="e">
        <f>NA()</f>
        <v>#N/A</v>
      </c>
      <c r="AQ13" s="68" t="e">
        <f>NA()</f>
        <v>#N/A</v>
      </c>
      <c r="AR13" s="68">
        <v>3</v>
      </c>
      <c r="AS13" s="68" t="e">
        <f>NA()</f>
        <v>#N/A</v>
      </c>
      <c r="AT13" s="68">
        <v>2</v>
      </c>
      <c r="AU13" s="68" t="e">
        <f>NA()</f>
        <v>#N/A</v>
      </c>
      <c r="AV13" s="68">
        <v>5</v>
      </c>
      <c r="AW13" s="68" t="e">
        <f>NA()</f>
        <v>#N/A</v>
      </c>
      <c r="AX13" s="68" t="e">
        <f>NA()</f>
        <v>#N/A</v>
      </c>
      <c r="AY13" s="68" t="e">
        <f>NA()</f>
        <v>#N/A</v>
      </c>
      <c r="AZ13" s="68" t="e">
        <f>NA()</f>
        <v>#N/A</v>
      </c>
      <c r="BA13" s="68" t="e">
        <f>NA()</f>
        <v>#N/A</v>
      </c>
      <c r="BB13" s="68" t="e">
        <f>NA()</f>
        <v>#N/A</v>
      </c>
      <c r="BC13" s="68" t="e">
        <f>NA()</f>
        <v>#N/A</v>
      </c>
      <c r="BD13" s="68" t="e">
        <f>NA()</f>
        <v>#N/A</v>
      </c>
      <c r="BE13" s="68" t="e">
        <f>NA()</f>
        <v>#N/A</v>
      </c>
      <c r="BF13" s="68" t="e">
        <f>NA()</f>
        <v>#N/A</v>
      </c>
      <c r="BG13" s="68" t="e">
        <f>NA()</f>
        <v>#N/A</v>
      </c>
      <c r="BH13" s="68" t="e">
        <f>NA()</f>
        <v>#N/A</v>
      </c>
      <c r="BI13" s="68" t="e">
        <f>NA()</f>
        <v>#N/A</v>
      </c>
      <c r="BJ13" s="68" t="e">
        <f>NA()</f>
        <v>#N/A</v>
      </c>
      <c r="BK13" s="68" t="e">
        <f>NA()</f>
        <v>#N/A</v>
      </c>
      <c r="BL13" s="68" t="e">
        <f>NA()</f>
        <v>#N/A</v>
      </c>
      <c r="BM13" s="68" t="e">
        <f>NA()</f>
        <v>#N/A</v>
      </c>
      <c r="BN13" s="67" t="str">
        <f t="shared" si="5"/>
        <v>Inner P. Transfer</v>
      </c>
      <c r="BO13" s="68"/>
      <c r="BP13" s="68"/>
      <c r="BQ13" s="68">
        <v>1</v>
      </c>
      <c r="BR13" s="68"/>
      <c r="BS13" s="68"/>
      <c r="BT13" s="68"/>
      <c r="BU13" s="68"/>
      <c r="BV13" s="68"/>
      <c r="BW13" s="68"/>
      <c r="BX13" s="68">
        <v>2</v>
      </c>
      <c r="BY13" s="68"/>
      <c r="BZ13" s="68"/>
      <c r="CA13" s="68"/>
      <c r="CB13" s="68"/>
      <c r="CC13" s="68">
        <v>1</v>
      </c>
      <c r="CD13" s="68"/>
      <c r="CE13" s="68"/>
      <c r="CF13" s="68">
        <v>1</v>
      </c>
      <c r="CG13" s="68"/>
      <c r="CH13" s="68">
        <v>1</v>
      </c>
      <c r="CI13" s="68"/>
      <c r="CJ13" s="68">
        <v>1</v>
      </c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6"/>
    </row>
    <row r="14" spans="1:106" ht="12" customHeight="1" x14ac:dyDescent="0.15">
      <c r="A14" s="4"/>
      <c r="B14" s="98"/>
      <c r="C14" s="101"/>
      <c r="D14" s="104"/>
      <c r="E14" s="101"/>
      <c r="F14" s="105"/>
      <c r="G14" s="107"/>
      <c r="H14" s="101"/>
      <c r="I14" s="101"/>
      <c r="J14" s="70"/>
      <c r="K14" s="87"/>
      <c r="L14" s="88"/>
      <c r="M14" s="88"/>
      <c r="N14" s="89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46"/>
      <c r="U14" s="5"/>
      <c r="V14" s="66"/>
      <c r="W14" s="66"/>
      <c r="X14" s="66"/>
      <c r="Y14" s="84"/>
      <c r="Z14" s="64" t="s">
        <v>26</v>
      </c>
      <c r="AA14" s="68" t="e">
        <f>NA()</f>
        <v>#N/A</v>
      </c>
      <c r="AB14" s="68" t="e">
        <f>NA()</f>
        <v>#N/A</v>
      </c>
      <c r="AC14" s="68">
        <v>6</v>
      </c>
      <c r="AD14" s="68">
        <v>1</v>
      </c>
      <c r="AE14" s="68" t="e">
        <f>NA()</f>
        <v>#N/A</v>
      </c>
      <c r="AF14" s="68" t="e">
        <f>NA()</f>
        <v>#N/A</v>
      </c>
      <c r="AG14" s="68" t="e">
        <f>NA()</f>
        <v>#N/A</v>
      </c>
      <c r="AH14" s="68" t="e">
        <f>NA()</f>
        <v>#N/A</v>
      </c>
      <c r="AI14" s="68" t="e">
        <f>NA()</f>
        <v>#N/A</v>
      </c>
      <c r="AJ14" s="68">
        <v>5</v>
      </c>
      <c r="AK14" s="68">
        <v>2</v>
      </c>
      <c r="AL14" s="68" t="e">
        <f>NA()</f>
        <v>#N/A</v>
      </c>
      <c r="AM14" s="68" t="e">
        <f>NA()</f>
        <v>#N/A</v>
      </c>
      <c r="AN14" s="68" t="e">
        <f>NA()</f>
        <v>#N/A</v>
      </c>
      <c r="AO14" s="68" t="e">
        <f>NA()</f>
        <v>#N/A</v>
      </c>
      <c r="AP14" s="68" t="e">
        <f>NA()</f>
        <v>#N/A</v>
      </c>
      <c r="AQ14" s="68" t="e">
        <f>NA()</f>
        <v>#N/A</v>
      </c>
      <c r="AR14" s="68" t="e">
        <f>NA()</f>
        <v>#N/A</v>
      </c>
      <c r="AS14" s="68" t="e">
        <f>NA()</f>
        <v>#N/A</v>
      </c>
      <c r="AT14" s="68" t="e">
        <f>NA()</f>
        <v>#N/A</v>
      </c>
      <c r="AU14" s="68" t="e">
        <f>NA()</f>
        <v>#N/A</v>
      </c>
      <c r="AV14" s="68">
        <v>3</v>
      </c>
      <c r="AW14" s="68">
        <v>4</v>
      </c>
      <c r="AX14" s="68" t="e">
        <f>NA()</f>
        <v>#N/A</v>
      </c>
      <c r="AY14" s="68" t="e">
        <f>NA()</f>
        <v>#N/A</v>
      </c>
      <c r="AZ14" s="68" t="e">
        <f>NA()</f>
        <v>#N/A</v>
      </c>
      <c r="BA14" s="68" t="e">
        <f>NA()</f>
        <v>#N/A</v>
      </c>
      <c r="BB14" s="68" t="e">
        <f>NA()</f>
        <v>#N/A</v>
      </c>
      <c r="BC14" s="68" t="e">
        <f>NA()</f>
        <v>#N/A</v>
      </c>
      <c r="BD14" s="68" t="e">
        <f>NA()</f>
        <v>#N/A</v>
      </c>
      <c r="BE14" s="68">
        <v>3</v>
      </c>
      <c r="BF14" s="68" t="e">
        <f>NA()</f>
        <v>#N/A</v>
      </c>
      <c r="BG14" s="68" t="e">
        <f>NA()</f>
        <v>#N/A</v>
      </c>
      <c r="BH14" s="68" t="e">
        <f>NA()</f>
        <v>#N/A</v>
      </c>
      <c r="BI14" s="68" t="e">
        <f>NA()</f>
        <v>#N/A</v>
      </c>
      <c r="BJ14" s="68" t="e">
        <f>NA()</f>
        <v>#N/A</v>
      </c>
      <c r="BK14" s="68" t="e">
        <f>NA()</f>
        <v>#N/A</v>
      </c>
      <c r="BL14" s="68">
        <v>4</v>
      </c>
      <c r="BM14" s="68" t="e">
        <f>NA()</f>
        <v>#N/A</v>
      </c>
      <c r="BN14" s="67" t="str">
        <f t="shared" si="5"/>
        <v>Outer P. Transfer</v>
      </c>
      <c r="BO14" s="68"/>
      <c r="BP14" s="68"/>
      <c r="BQ14" s="68">
        <v>1</v>
      </c>
      <c r="BR14" s="68">
        <v>1</v>
      </c>
      <c r="BS14" s="68"/>
      <c r="BT14" s="68"/>
      <c r="BU14" s="68"/>
      <c r="BV14" s="68"/>
      <c r="BW14" s="68"/>
      <c r="BX14" s="68">
        <v>1</v>
      </c>
      <c r="BY14" s="68">
        <v>1</v>
      </c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>
        <v>1</v>
      </c>
      <c r="CK14" s="68">
        <v>2</v>
      </c>
      <c r="CL14" s="68"/>
      <c r="CM14" s="68"/>
      <c r="CN14" s="68"/>
      <c r="CO14" s="68"/>
      <c r="CP14" s="68"/>
      <c r="CQ14" s="68"/>
      <c r="CR14" s="68"/>
      <c r="CS14" s="68">
        <v>3</v>
      </c>
      <c r="CT14" s="68"/>
      <c r="CU14" s="68"/>
      <c r="CV14" s="68"/>
      <c r="CW14" s="68"/>
      <c r="CX14" s="68"/>
      <c r="CY14" s="68"/>
      <c r="CZ14" s="68">
        <v>9</v>
      </c>
      <c r="DA14" s="68"/>
      <c r="DB14" s="66"/>
    </row>
    <row r="15" spans="1:106" ht="12" customHeight="1" x14ac:dyDescent="0.15">
      <c r="A15" s="4"/>
      <c r="B15" s="96"/>
      <c r="C15" s="100" t="str">
        <f>IF(B15="", "", "to")</f>
        <v/>
      </c>
      <c r="D15" s="102"/>
      <c r="E15" s="99" t="str" cm="1">
        <f t="array" ref="E15">IF(B15="", "", _xlfn.XLOOKUP(B15, Origins, _xlfn.XLOOKUP(D15, Destinations, Maneuver_Years, ""), ""))</f>
        <v/>
      </c>
      <c r="F15" s="105"/>
      <c r="G15" s="106" t="str">
        <f>IF(B15="","",ROUNDUP(E15*F15,0))</f>
        <v/>
      </c>
      <c r="H15" s="100" t="str" cm="1">
        <f t="array" ref="H15">IF(B15="", "", _xlfn.XLOOKUP(B15, Origins, _xlfn.XLOOKUP(D15, Destinations, Maneuver_Difficulties,"")))</f>
        <v/>
      </c>
      <c r="I15" s="100" t="str">
        <f>IF(AND(F15&lt;1, F15&gt;0), ROUNDUP(H15/F15, 0), H15)</f>
        <v/>
      </c>
      <c r="J15" s="69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71"/>
      <c r="S15" s="72"/>
      <c r="T15" s="43"/>
      <c r="U15" s="5"/>
      <c r="V15" s="66"/>
      <c r="W15" s="66"/>
      <c r="X15" s="66"/>
      <c r="Y15" s="84"/>
      <c r="Z15" s="64" t="s">
        <v>27</v>
      </c>
      <c r="AA15" s="68" t="e">
        <f>NA()</f>
        <v>#N/A</v>
      </c>
      <c r="AB15" s="68" t="e">
        <f>NA()</f>
        <v>#N/A</v>
      </c>
      <c r="AC15" s="68">
        <v>5</v>
      </c>
      <c r="AD15" s="68" t="e">
        <f>NA()</f>
        <v>#N/A</v>
      </c>
      <c r="AE15" s="68" t="e">
        <f>NA()</f>
        <v>#N/A</v>
      </c>
      <c r="AF15" s="68" t="e">
        <f>NA()</f>
        <v>#N/A</v>
      </c>
      <c r="AG15" s="68" t="e">
        <f>NA()</f>
        <v>#N/A</v>
      </c>
      <c r="AH15" s="68">
        <v>4</v>
      </c>
      <c r="AI15" s="68">
        <v>5</v>
      </c>
      <c r="AJ15" s="68" t="e">
        <f>NA()</f>
        <v>#N/A</v>
      </c>
      <c r="AK15" s="68" t="e">
        <f>NA()</f>
        <v>#N/A</v>
      </c>
      <c r="AL15" s="68" t="e">
        <f>NA()</f>
        <v>#N/A</v>
      </c>
      <c r="AM15" s="68">
        <v>0</v>
      </c>
      <c r="AN15" s="68">
        <v>1</v>
      </c>
      <c r="AO15" s="68" t="e">
        <f>NA()</f>
        <v>#N/A</v>
      </c>
      <c r="AP15" s="68" t="e">
        <f>NA()</f>
        <v>#N/A</v>
      </c>
      <c r="AQ15" s="68" t="e">
        <f>NA()</f>
        <v>#N/A</v>
      </c>
      <c r="AR15" s="68" t="e">
        <f>NA()</f>
        <v>#N/A</v>
      </c>
      <c r="AS15" s="68" t="e">
        <f>NA()</f>
        <v>#N/A</v>
      </c>
      <c r="AT15" s="68" t="e">
        <f>NA()</f>
        <v>#N/A</v>
      </c>
      <c r="AU15" s="68" t="e">
        <f>NA()</f>
        <v>#N/A</v>
      </c>
      <c r="AV15" s="68" t="e">
        <f>NA()</f>
        <v>#N/A</v>
      </c>
      <c r="AW15" s="68" t="e">
        <f>NA()</f>
        <v>#N/A</v>
      </c>
      <c r="AX15" s="68" t="e">
        <f>NA()</f>
        <v>#N/A</v>
      </c>
      <c r="AY15" s="68" t="e">
        <f>NA()</f>
        <v>#N/A</v>
      </c>
      <c r="AZ15" s="68" t="e">
        <f>NA()</f>
        <v>#N/A</v>
      </c>
      <c r="BA15" s="68" t="e">
        <f>NA()</f>
        <v>#N/A</v>
      </c>
      <c r="BB15" s="68" t="e">
        <f>NA()</f>
        <v>#N/A</v>
      </c>
      <c r="BC15" s="68" t="e">
        <f>NA()</f>
        <v>#N/A</v>
      </c>
      <c r="BD15" s="68" t="e">
        <f>NA()</f>
        <v>#N/A</v>
      </c>
      <c r="BE15" s="68" t="e">
        <f>NA()</f>
        <v>#N/A</v>
      </c>
      <c r="BF15" s="68" t="e">
        <f>NA()</f>
        <v>#N/A</v>
      </c>
      <c r="BG15" s="68" t="e">
        <f>NA()</f>
        <v>#N/A</v>
      </c>
      <c r="BH15" s="68" t="e">
        <f>NA()</f>
        <v>#N/A</v>
      </c>
      <c r="BI15" s="68" t="e">
        <f>NA()</f>
        <v>#N/A</v>
      </c>
      <c r="BJ15" s="68" t="e">
        <f>NA()</f>
        <v>#N/A</v>
      </c>
      <c r="BK15" s="68" t="e">
        <f>NA()</f>
        <v>#N/A</v>
      </c>
      <c r="BL15" s="68" t="e">
        <f>NA()</f>
        <v>#N/A</v>
      </c>
      <c r="BM15" s="68" t="e">
        <f>NA()</f>
        <v>#N/A</v>
      </c>
      <c r="BN15" s="67" t="str">
        <f t="shared" si="5"/>
        <v>Mars Orbit</v>
      </c>
      <c r="BO15" s="68"/>
      <c r="BP15" s="68"/>
      <c r="BQ15" s="68">
        <v>3</v>
      </c>
      <c r="BR15" s="68"/>
      <c r="BS15" s="68"/>
      <c r="BT15" s="68"/>
      <c r="BU15" s="68"/>
      <c r="BV15" s="68">
        <v>2</v>
      </c>
      <c r="BW15" s="68">
        <v>1</v>
      </c>
      <c r="BX15" s="68"/>
      <c r="BY15" s="68"/>
      <c r="BZ15" s="68"/>
      <c r="CA15" s="68"/>
      <c r="CB15" s="68">
        <v>1</v>
      </c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6"/>
    </row>
    <row r="16" spans="1:106" ht="12" customHeight="1" x14ac:dyDescent="0.15">
      <c r="A16" s="4"/>
      <c r="B16" s="97"/>
      <c r="C16" s="100"/>
      <c r="D16" s="103"/>
      <c r="E16" s="100"/>
      <c r="F16" s="105"/>
      <c r="G16" s="106"/>
      <c r="H16" s="100"/>
      <c r="I16" s="100"/>
      <c r="J16" s="69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73"/>
      <c r="S16" s="74"/>
      <c r="T16" s="44"/>
      <c r="U16" s="5"/>
      <c r="V16" s="66"/>
      <c r="W16" s="66"/>
      <c r="X16" s="66"/>
      <c r="Y16" s="84"/>
      <c r="Z16" s="64" t="s">
        <v>29</v>
      </c>
      <c r="AA16" s="68" t="e">
        <f>NA()</f>
        <v>#N/A</v>
      </c>
      <c r="AB16" s="68" t="e">
        <f>NA()</f>
        <v>#N/A</v>
      </c>
      <c r="AC16" s="68" t="e">
        <f>NA()</f>
        <v>#N/A</v>
      </c>
      <c r="AD16" s="68" t="e">
        <f>NA()</f>
        <v>#N/A</v>
      </c>
      <c r="AE16" s="68" t="e">
        <f>NA()</f>
        <v>#N/A</v>
      </c>
      <c r="AF16" s="68" t="e">
        <f>NA()</f>
        <v>#N/A</v>
      </c>
      <c r="AG16" s="68" t="e">
        <f>NA()</f>
        <v>#N/A</v>
      </c>
      <c r="AH16" s="68" t="e">
        <f>NA()</f>
        <v>#N/A</v>
      </c>
      <c r="AI16" s="68" t="e">
        <f>NA()</f>
        <v>#N/A</v>
      </c>
      <c r="AJ16" s="68">
        <v>3</v>
      </c>
      <c r="AK16" s="68">
        <v>1</v>
      </c>
      <c r="AL16" s="68" t="e">
        <f>NA()</f>
        <v>#N/A</v>
      </c>
      <c r="AM16" s="68">
        <v>3</v>
      </c>
      <c r="AN16" s="68" t="e">
        <f>NA()</f>
        <v>#N/A</v>
      </c>
      <c r="AO16" s="68" t="e">
        <f>NA()</f>
        <v>#N/A</v>
      </c>
      <c r="AP16" s="68" t="e">
        <f>NA()</f>
        <v>#N/A</v>
      </c>
      <c r="AQ16" s="68" t="e">
        <f>NA()</f>
        <v>#N/A</v>
      </c>
      <c r="AR16" s="68" t="e">
        <f>NA()</f>
        <v>#N/A</v>
      </c>
      <c r="AS16" s="68" t="e">
        <f>NA()</f>
        <v>#N/A</v>
      </c>
      <c r="AT16" s="68" t="e">
        <f>NA()</f>
        <v>#N/A</v>
      </c>
      <c r="AU16" s="68" t="e">
        <f>NA()</f>
        <v>#N/A</v>
      </c>
      <c r="AV16" s="68" t="e">
        <f>NA()</f>
        <v>#N/A</v>
      </c>
      <c r="AW16" s="68">
        <v>4</v>
      </c>
      <c r="AX16" s="68" t="e">
        <f>NA()</f>
        <v>#N/A</v>
      </c>
      <c r="AY16" s="68" t="e">
        <f>NA()</f>
        <v>#N/A</v>
      </c>
      <c r="AZ16" s="68" t="e">
        <f>NA()</f>
        <v>#N/A</v>
      </c>
      <c r="BA16" s="68" t="e">
        <f>NA()</f>
        <v>#N/A</v>
      </c>
      <c r="BB16" s="68" t="e">
        <f>NA()</f>
        <v>#N/A</v>
      </c>
      <c r="BC16" s="68" t="e">
        <f>NA()</f>
        <v>#N/A</v>
      </c>
      <c r="BD16" s="68" t="e">
        <f>NA()</f>
        <v>#N/A</v>
      </c>
      <c r="BE16" s="68" t="e">
        <f>NA()</f>
        <v>#N/A</v>
      </c>
      <c r="BF16" s="68" t="e">
        <f>NA()</f>
        <v>#N/A</v>
      </c>
      <c r="BG16" s="68" t="e">
        <f>NA()</f>
        <v>#N/A</v>
      </c>
      <c r="BH16" s="68" t="e">
        <f>NA()</f>
        <v>#N/A</v>
      </c>
      <c r="BI16" s="68" t="e">
        <f>NA()</f>
        <v>#N/A</v>
      </c>
      <c r="BJ16" s="68" t="e">
        <f>NA()</f>
        <v>#N/A</v>
      </c>
      <c r="BK16" s="68" t="e">
        <f>NA()</f>
        <v>#N/A</v>
      </c>
      <c r="BL16" s="68" t="e">
        <f>NA()</f>
        <v>#N/A</v>
      </c>
      <c r="BM16" s="68" t="e">
        <f>NA()</f>
        <v>#N/A</v>
      </c>
      <c r="BN16" s="67" t="str">
        <f t="shared" si="5"/>
        <v>Mars Fly-by</v>
      </c>
      <c r="BO16" s="68"/>
      <c r="BP16" s="68"/>
      <c r="BQ16" s="68"/>
      <c r="BR16" s="68"/>
      <c r="BS16" s="68"/>
      <c r="BT16" s="68"/>
      <c r="BU16" s="68"/>
      <c r="BV16" s="68"/>
      <c r="BW16" s="68"/>
      <c r="BX16" s="68">
        <v>1</v>
      </c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>
        <v>3</v>
      </c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6"/>
    </row>
    <row r="17" spans="1:106" ht="12" customHeight="1" x14ac:dyDescent="0.15">
      <c r="A17" s="4"/>
      <c r="B17" s="97"/>
      <c r="C17" s="100"/>
      <c r="D17" s="103"/>
      <c r="E17" s="100"/>
      <c r="F17" s="105"/>
      <c r="G17" s="106"/>
      <c r="H17" s="100"/>
      <c r="I17" s="100"/>
      <c r="J17" s="69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79" t="s">
        <v>48</v>
      </c>
      <c r="S17" s="81" t="str">
        <f>IF(B15="", "", I15*P19)</f>
        <v/>
      </c>
      <c r="T17" s="45"/>
      <c r="U17" s="5"/>
      <c r="V17" s="66"/>
      <c r="W17" s="66"/>
      <c r="X17" s="66"/>
      <c r="Y17" s="84"/>
      <c r="Z17" s="64" t="s">
        <v>35</v>
      </c>
      <c r="AA17" s="68" t="e">
        <f>NA()</f>
        <v>#N/A</v>
      </c>
      <c r="AB17" s="68" t="e">
        <f>NA()</f>
        <v>#N/A</v>
      </c>
      <c r="AC17" s="68" t="e">
        <f>NA()</f>
        <v>#N/A</v>
      </c>
      <c r="AD17" s="68" t="e">
        <f>NA()</f>
        <v>#N/A</v>
      </c>
      <c r="AE17" s="68" t="e">
        <f>NA()</f>
        <v>#N/A</v>
      </c>
      <c r="AF17" s="68" t="e">
        <f>NA()</f>
        <v>#N/A</v>
      </c>
      <c r="AG17" s="68" t="e">
        <f>NA()</f>
        <v>#N/A</v>
      </c>
      <c r="AH17" s="68" t="e">
        <f>NA()</f>
        <v>#N/A</v>
      </c>
      <c r="AI17" s="68" t="e">
        <f>NA()</f>
        <v>#N/A</v>
      </c>
      <c r="AJ17" s="68">
        <v>3</v>
      </c>
      <c r="AK17" s="68" t="e">
        <f>NA()</f>
        <v>#N/A</v>
      </c>
      <c r="AL17" s="68" t="e">
        <f>NA()</f>
        <v>#N/A</v>
      </c>
      <c r="AM17" s="68" t="e">
        <f>NA()</f>
        <v>#N/A</v>
      </c>
      <c r="AN17" s="68" t="e">
        <f>NA()</f>
        <v>#N/A</v>
      </c>
      <c r="AO17" s="68" t="e">
        <f>NA()</f>
        <v>#N/A</v>
      </c>
      <c r="AP17" s="68" t="e">
        <f>NA()</f>
        <v>#N/A</v>
      </c>
      <c r="AQ17" s="68" t="e">
        <f>NA()</f>
        <v>#N/A</v>
      </c>
      <c r="AR17" s="68" t="e">
        <f>NA()</f>
        <v>#N/A</v>
      </c>
      <c r="AS17" s="68" t="e">
        <f>NA()</f>
        <v>#N/A</v>
      </c>
      <c r="AT17" s="68" t="e">
        <f>NA()</f>
        <v>#N/A</v>
      </c>
      <c r="AU17" s="68" t="e">
        <f>NA()</f>
        <v>#N/A</v>
      </c>
      <c r="AV17" s="68" t="e">
        <f>NA()</f>
        <v>#N/A</v>
      </c>
      <c r="AW17" s="68" t="e">
        <f>NA()</f>
        <v>#N/A</v>
      </c>
      <c r="AX17" s="68" t="e">
        <f>NA()</f>
        <v>#N/A</v>
      </c>
      <c r="AY17" s="68" t="e">
        <f>NA()</f>
        <v>#N/A</v>
      </c>
      <c r="AZ17" s="68" t="e">
        <f>NA()</f>
        <v>#N/A</v>
      </c>
      <c r="BA17" s="68" t="e">
        <f>NA()</f>
        <v>#N/A</v>
      </c>
      <c r="BB17" s="68" t="e">
        <f>NA()</f>
        <v>#N/A</v>
      </c>
      <c r="BC17" s="68" t="e">
        <f>NA()</f>
        <v>#N/A</v>
      </c>
      <c r="BD17" s="68" t="e">
        <f>NA()</f>
        <v>#N/A</v>
      </c>
      <c r="BE17" s="68" t="e">
        <f>NA()</f>
        <v>#N/A</v>
      </c>
      <c r="BF17" s="68" t="e">
        <f>NA()</f>
        <v>#N/A</v>
      </c>
      <c r="BG17" s="68" t="e">
        <f>NA()</f>
        <v>#N/A</v>
      </c>
      <c r="BH17" s="68" t="e">
        <f>NA()</f>
        <v>#N/A</v>
      </c>
      <c r="BI17" s="68" t="e">
        <f>NA()</f>
        <v>#N/A</v>
      </c>
      <c r="BJ17" s="68" t="e">
        <f>NA()</f>
        <v>#N/A</v>
      </c>
      <c r="BK17" s="68" t="e">
        <f>NA()</f>
        <v>#N/A</v>
      </c>
      <c r="BL17" s="68" t="e">
        <f>NA()</f>
        <v>#N/A</v>
      </c>
      <c r="BM17" s="68" t="e">
        <f>NA()</f>
        <v>#N/A</v>
      </c>
      <c r="BN17" s="67" t="str">
        <f t="shared" si="5"/>
        <v>Mars</v>
      </c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6"/>
    </row>
    <row r="18" spans="1:106" ht="12" customHeight="1" x14ac:dyDescent="0.15">
      <c r="A18" s="4"/>
      <c r="B18" s="97"/>
      <c r="C18" s="100"/>
      <c r="D18" s="103"/>
      <c r="E18" s="100"/>
      <c r="F18" s="105"/>
      <c r="G18" s="106"/>
      <c r="H18" s="100"/>
      <c r="I18" s="100"/>
      <c r="J18" s="69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80"/>
      <c r="S18" s="82"/>
      <c r="T18" s="44"/>
      <c r="U18" s="5"/>
      <c r="V18" s="66"/>
      <c r="W18" s="66"/>
      <c r="X18" s="66"/>
      <c r="Y18" s="84"/>
      <c r="Z18" s="64" t="s">
        <v>36</v>
      </c>
      <c r="AA18" s="68" t="e">
        <f>NA()</f>
        <v>#N/A</v>
      </c>
      <c r="AB18" s="68" t="e">
        <f>NA()</f>
        <v>#N/A</v>
      </c>
      <c r="AC18" s="68" t="e">
        <f>NA()</f>
        <v>#N/A</v>
      </c>
      <c r="AD18" s="68" t="e">
        <f>NA()</f>
        <v>#N/A</v>
      </c>
      <c r="AE18" s="68" t="e">
        <f>NA()</f>
        <v>#N/A</v>
      </c>
      <c r="AF18" s="68" t="e">
        <f>NA()</f>
        <v>#N/A</v>
      </c>
      <c r="AG18" s="68" t="e">
        <f>NA()</f>
        <v>#N/A</v>
      </c>
      <c r="AH18" s="68" t="e">
        <f>NA()</f>
        <v>#N/A</v>
      </c>
      <c r="AI18" s="68" t="e">
        <f>NA()</f>
        <v>#N/A</v>
      </c>
      <c r="AJ18" s="68">
        <v>1</v>
      </c>
      <c r="AK18" s="68" t="e">
        <f>NA()</f>
        <v>#N/A</v>
      </c>
      <c r="AL18" s="68" t="e">
        <f>NA()</f>
        <v>#N/A</v>
      </c>
      <c r="AM18" s="68" t="e">
        <f>NA()</f>
        <v>#N/A</v>
      </c>
      <c r="AN18" s="68" t="e">
        <f>NA()</f>
        <v>#N/A</v>
      </c>
      <c r="AO18" s="68" t="e">
        <f>NA()</f>
        <v>#N/A</v>
      </c>
      <c r="AP18" s="68" t="e">
        <f>NA()</f>
        <v>#N/A</v>
      </c>
      <c r="AQ18" s="68" t="e">
        <f>NA()</f>
        <v>#N/A</v>
      </c>
      <c r="AR18" s="68" t="e">
        <f>NA()</f>
        <v>#N/A</v>
      </c>
      <c r="AS18" s="68" t="e">
        <f>NA()</f>
        <v>#N/A</v>
      </c>
      <c r="AT18" s="68" t="e">
        <f>NA()</f>
        <v>#N/A</v>
      </c>
      <c r="AU18" s="68" t="e">
        <f>NA()</f>
        <v>#N/A</v>
      </c>
      <c r="AV18" s="68" t="e">
        <f>NA()</f>
        <v>#N/A</v>
      </c>
      <c r="AW18" s="68" t="e">
        <f>NA()</f>
        <v>#N/A</v>
      </c>
      <c r="AX18" s="68" t="e">
        <f>NA()</f>
        <v>#N/A</v>
      </c>
      <c r="AY18" s="68" t="e">
        <f>NA()</f>
        <v>#N/A</v>
      </c>
      <c r="AZ18" s="68" t="e">
        <f>NA()</f>
        <v>#N/A</v>
      </c>
      <c r="BA18" s="68" t="e">
        <f>NA()</f>
        <v>#N/A</v>
      </c>
      <c r="BB18" s="68" t="e">
        <f>NA()</f>
        <v>#N/A</v>
      </c>
      <c r="BC18" s="68" t="e">
        <f>NA()</f>
        <v>#N/A</v>
      </c>
      <c r="BD18" s="68" t="e">
        <f>NA()</f>
        <v>#N/A</v>
      </c>
      <c r="BE18" s="68" t="e">
        <f>NA()</f>
        <v>#N/A</v>
      </c>
      <c r="BF18" s="68" t="e">
        <f>NA()</f>
        <v>#N/A</v>
      </c>
      <c r="BG18" s="68" t="e">
        <f>NA()</f>
        <v>#N/A</v>
      </c>
      <c r="BH18" s="68" t="e">
        <f>NA()</f>
        <v>#N/A</v>
      </c>
      <c r="BI18" s="68" t="e">
        <f>NA()</f>
        <v>#N/A</v>
      </c>
      <c r="BJ18" s="68" t="e">
        <f>NA()</f>
        <v>#N/A</v>
      </c>
      <c r="BK18" s="68" t="e">
        <f>NA()</f>
        <v>#N/A</v>
      </c>
      <c r="BL18" s="68" t="e">
        <f>NA()</f>
        <v>#N/A</v>
      </c>
      <c r="BM18" s="68" t="e">
        <f>NA()</f>
        <v>#N/A</v>
      </c>
      <c r="BN18" s="67" t="str">
        <f t="shared" si="5"/>
        <v>Phobos</v>
      </c>
      <c r="BO18" s="68"/>
      <c r="BP18" s="68"/>
      <c r="BQ18" s="68"/>
      <c r="BR18" s="68"/>
      <c r="BS18" s="68"/>
      <c r="BT18" s="68"/>
      <c r="BU18" s="68"/>
      <c r="BV18" s="68"/>
      <c r="BW18" s="68"/>
      <c r="BX18" s="68">
        <v>1</v>
      </c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6"/>
    </row>
    <row r="19" spans="1:106" ht="12" customHeight="1" x14ac:dyDescent="0.15">
      <c r="A19" s="4"/>
      <c r="B19" s="98"/>
      <c r="C19" s="101"/>
      <c r="D19" s="104"/>
      <c r="E19" s="101"/>
      <c r="F19" s="105"/>
      <c r="G19" s="107"/>
      <c r="H19" s="101"/>
      <c r="I19" s="101"/>
      <c r="J19" s="70"/>
      <c r="K19" s="87"/>
      <c r="L19" s="88"/>
      <c r="M19" s="88"/>
      <c r="N19" s="89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46"/>
      <c r="U19" s="5"/>
      <c r="V19" s="66"/>
      <c r="W19" s="66"/>
      <c r="X19" s="66"/>
      <c r="Y19" s="84"/>
      <c r="Z19" s="64" t="s">
        <v>31</v>
      </c>
      <c r="AA19" s="68" t="e">
        <f>NA()</f>
        <v>#N/A</v>
      </c>
      <c r="AB19" s="68" t="e">
        <f>NA()</f>
        <v>#N/A</v>
      </c>
      <c r="AC19" s="68" t="e">
        <f>NA()</f>
        <v>#N/A</v>
      </c>
      <c r="AD19" s="68" t="e">
        <f>NA()</f>
        <v>#N/A</v>
      </c>
      <c r="AE19" s="68" t="e">
        <f>NA()</f>
        <v>#N/A</v>
      </c>
      <c r="AF19" s="68" t="e">
        <f>NA()</f>
        <v>#N/A</v>
      </c>
      <c r="AG19" s="68" t="e">
        <f>NA()</f>
        <v>#N/A</v>
      </c>
      <c r="AH19" s="68" t="e">
        <f>NA()</f>
        <v>#N/A</v>
      </c>
      <c r="AI19" s="68" t="e">
        <f>NA()</f>
        <v>#N/A</v>
      </c>
      <c r="AJ19" s="68" t="e">
        <f>NA()</f>
        <v>#N/A</v>
      </c>
      <c r="AK19" s="68" t="e">
        <f>NA()</f>
        <v>#N/A</v>
      </c>
      <c r="AL19" s="68" t="e">
        <f>NA()</f>
        <v>#N/A</v>
      </c>
      <c r="AM19" s="68" t="e">
        <f>NA()</f>
        <v>#N/A</v>
      </c>
      <c r="AN19" s="68" t="e">
        <f>NA()</f>
        <v>#N/A</v>
      </c>
      <c r="AO19" s="68" t="e">
        <f>NA()</f>
        <v>#N/A</v>
      </c>
      <c r="AP19" s="68">
        <v>2</v>
      </c>
      <c r="AQ19" s="68">
        <v>4</v>
      </c>
      <c r="AR19" s="68" t="e">
        <f>NA()</f>
        <v>#N/A</v>
      </c>
      <c r="AS19" s="68" t="e">
        <f>NA()</f>
        <v>#N/A</v>
      </c>
      <c r="AT19" s="68" t="e">
        <f>NA()</f>
        <v>#N/A</v>
      </c>
      <c r="AU19" s="68" t="e">
        <f>NA()</f>
        <v>#N/A</v>
      </c>
      <c r="AV19" s="68" t="e">
        <f>NA()</f>
        <v>#N/A</v>
      </c>
      <c r="AW19" s="68" t="e">
        <f>NA()</f>
        <v>#N/A</v>
      </c>
      <c r="AX19" s="68" t="e">
        <f>NA()</f>
        <v>#N/A</v>
      </c>
      <c r="AY19" s="68" t="e">
        <f>NA()</f>
        <v>#N/A</v>
      </c>
      <c r="AZ19" s="68" t="e">
        <f>NA()</f>
        <v>#N/A</v>
      </c>
      <c r="BA19" s="68" t="e">
        <f>NA()</f>
        <v>#N/A</v>
      </c>
      <c r="BB19" s="68" t="e">
        <f>NA()</f>
        <v>#N/A</v>
      </c>
      <c r="BC19" s="68" t="e">
        <f>NA()</f>
        <v>#N/A</v>
      </c>
      <c r="BD19" s="68" t="e">
        <f>NA()</f>
        <v>#N/A</v>
      </c>
      <c r="BE19" s="68" t="e">
        <f>NA()</f>
        <v>#N/A</v>
      </c>
      <c r="BF19" s="68" t="e">
        <f>NA()</f>
        <v>#N/A</v>
      </c>
      <c r="BG19" s="68" t="e">
        <f>NA()</f>
        <v>#N/A</v>
      </c>
      <c r="BH19" s="68" t="e">
        <f>NA()</f>
        <v>#N/A</v>
      </c>
      <c r="BI19" s="68" t="e">
        <f>NA()</f>
        <v>#N/A</v>
      </c>
      <c r="BJ19" s="68" t="e">
        <f>NA()</f>
        <v>#N/A</v>
      </c>
      <c r="BK19" s="68" t="e">
        <f>NA()</f>
        <v>#N/A</v>
      </c>
      <c r="BL19" s="68" t="e">
        <f>NA()</f>
        <v>#N/A</v>
      </c>
      <c r="BM19" s="68" t="e">
        <f>NA()</f>
        <v>#N/A</v>
      </c>
      <c r="BN19" s="67" t="str">
        <f t="shared" si="5"/>
        <v>Mercury Fly-by</v>
      </c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>
        <v>1</v>
      </c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6"/>
    </row>
    <row r="20" spans="1:106" ht="12" customHeight="1" x14ac:dyDescent="0.15">
      <c r="A20" s="4"/>
      <c r="B20" s="96"/>
      <c r="C20" s="100" t="str">
        <f t="shared" ref="C20" si="10">IF(B20="", "", "to")</f>
        <v/>
      </c>
      <c r="D20" s="102"/>
      <c r="E20" s="99" t="str" cm="1">
        <f t="array" ref="E20">IF(B20="", "", _xlfn.XLOOKUP(B20, Origins, _xlfn.XLOOKUP(D20, Destinations, Maneuver_Years, ""), ""))</f>
        <v/>
      </c>
      <c r="F20" s="105"/>
      <c r="G20" s="106" t="str">
        <f>IF(B20="","",ROUNDUP(E20*F20,0))</f>
        <v/>
      </c>
      <c r="H20" s="100" t="str" cm="1">
        <f t="array" ref="H20">IF(B20="", "", _xlfn.XLOOKUP(B20, Origins, _xlfn.XLOOKUP(D20, Destinations, Maneuver_Difficulties,"")))</f>
        <v/>
      </c>
      <c r="I20" s="100" t="str">
        <f t="shared" ref="I20" si="11">IF(AND(F20&lt;1, F20&gt;0), ROUNDUP(H20/F20, 0), H20)</f>
        <v/>
      </c>
      <c r="J20" s="69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12">IF(M20="", "", M20*O20)</f>
        <v/>
      </c>
      <c r="Q20" s="13" t="str">
        <f t="shared" ref="Q20:Q23" si="13">IF(N20="", "", N20*O20)</f>
        <v/>
      </c>
      <c r="R20" s="71"/>
      <c r="S20" s="72"/>
      <c r="T20" s="43"/>
      <c r="U20" s="5"/>
      <c r="V20" s="66"/>
      <c r="W20" s="66"/>
      <c r="X20" s="66"/>
      <c r="Y20" s="84"/>
      <c r="Z20" s="64" t="s">
        <v>37</v>
      </c>
      <c r="AA20" s="68" t="e">
        <f>NA()</f>
        <v>#N/A</v>
      </c>
      <c r="AB20" s="68" t="e">
        <f>NA()</f>
        <v>#N/A</v>
      </c>
      <c r="AC20" s="68" t="e">
        <f>NA()</f>
        <v>#N/A</v>
      </c>
      <c r="AD20" s="68" t="e">
        <f>NA()</f>
        <v>#N/A</v>
      </c>
      <c r="AE20" s="68" t="e">
        <f>NA()</f>
        <v>#N/A</v>
      </c>
      <c r="AF20" s="68" t="e">
        <f>NA()</f>
        <v>#N/A</v>
      </c>
      <c r="AG20" s="68" t="e">
        <f>NA()</f>
        <v>#N/A</v>
      </c>
      <c r="AH20" s="68">
        <v>7</v>
      </c>
      <c r="AI20" s="68" t="e">
        <f>NA()</f>
        <v>#N/A</v>
      </c>
      <c r="AJ20" s="68" t="e">
        <f>NA()</f>
        <v>#N/A</v>
      </c>
      <c r="AK20" s="68" t="e">
        <f>NA()</f>
        <v>#N/A</v>
      </c>
      <c r="AL20" s="68" t="e">
        <f>NA()</f>
        <v>#N/A</v>
      </c>
      <c r="AM20" s="68" t="e">
        <f>NA()</f>
        <v>#N/A</v>
      </c>
      <c r="AN20" s="68" t="e">
        <f>NA()</f>
        <v>#N/A</v>
      </c>
      <c r="AO20" s="68" t="e">
        <f>NA()</f>
        <v>#N/A</v>
      </c>
      <c r="AP20" s="68" t="e">
        <f>NA()</f>
        <v>#N/A</v>
      </c>
      <c r="AQ20" s="68">
        <v>2</v>
      </c>
      <c r="AR20" s="68" t="e">
        <f>NA()</f>
        <v>#N/A</v>
      </c>
      <c r="AS20" s="68" t="e">
        <f>NA()</f>
        <v>#N/A</v>
      </c>
      <c r="AT20" s="68" t="e">
        <f>NA()</f>
        <v>#N/A</v>
      </c>
      <c r="AU20" s="68" t="e">
        <f>NA()</f>
        <v>#N/A</v>
      </c>
      <c r="AV20" s="68" t="e">
        <f>NA()</f>
        <v>#N/A</v>
      </c>
      <c r="AW20" s="68" t="e">
        <f>NA()</f>
        <v>#N/A</v>
      </c>
      <c r="AX20" s="68" t="e">
        <f>NA()</f>
        <v>#N/A</v>
      </c>
      <c r="AY20" s="68" t="e">
        <f>NA()</f>
        <v>#N/A</v>
      </c>
      <c r="AZ20" s="68" t="e">
        <f>NA()</f>
        <v>#N/A</v>
      </c>
      <c r="BA20" s="68" t="e">
        <f>NA()</f>
        <v>#N/A</v>
      </c>
      <c r="BB20" s="68" t="e">
        <f>NA()</f>
        <v>#N/A</v>
      </c>
      <c r="BC20" s="68" t="e">
        <f>NA()</f>
        <v>#N/A</v>
      </c>
      <c r="BD20" s="68" t="e">
        <f>NA()</f>
        <v>#N/A</v>
      </c>
      <c r="BE20" s="68" t="e">
        <f>NA()</f>
        <v>#N/A</v>
      </c>
      <c r="BF20" s="68" t="e">
        <f>NA()</f>
        <v>#N/A</v>
      </c>
      <c r="BG20" s="68" t="e">
        <f>NA()</f>
        <v>#N/A</v>
      </c>
      <c r="BH20" s="68" t="e">
        <f>NA()</f>
        <v>#N/A</v>
      </c>
      <c r="BI20" s="68" t="e">
        <f>NA()</f>
        <v>#N/A</v>
      </c>
      <c r="BJ20" s="68" t="e">
        <f>NA()</f>
        <v>#N/A</v>
      </c>
      <c r="BK20" s="68" t="e">
        <f>NA()</f>
        <v>#N/A</v>
      </c>
      <c r="BL20" s="68" t="e">
        <f>NA()</f>
        <v>#N/A</v>
      </c>
      <c r="BM20" s="68" t="e">
        <f>NA()</f>
        <v>#N/A</v>
      </c>
      <c r="BN20" s="67" t="str">
        <f t="shared" si="5"/>
        <v>Mercury Orbit</v>
      </c>
      <c r="BO20" s="68"/>
      <c r="BP20" s="68"/>
      <c r="BQ20" s="68"/>
      <c r="BR20" s="68"/>
      <c r="BS20" s="68"/>
      <c r="BT20" s="68"/>
      <c r="BU20" s="68"/>
      <c r="BV20" s="68">
        <v>1</v>
      </c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6"/>
    </row>
    <row r="21" spans="1:106" ht="12" customHeight="1" x14ac:dyDescent="0.15">
      <c r="A21" s="4"/>
      <c r="B21" s="97"/>
      <c r="C21" s="100"/>
      <c r="D21" s="103"/>
      <c r="E21" s="100"/>
      <c r="F21" s="105"/>
      <c r="G21" s="106"/>
      <c r="H21" s="100"/>
      <c r="I21" s="100"/>
      <c r="J21" s="69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73"/>
      <c r="S21" s="74"/>
      <c r="T21" s="44"/>
      <c r="U21" s="5"/>
      <c r="V21" s="66"/>
      <c r="W21" s="66"/>
      <c r="X21" s="66"/>
      <c r="Y21" s="84"/>
      <c r="Z21" s="64" t="s">
        <v>38</v>
      </c>
      <c r="AA21" s="68" t="e">
        <f>NA()</f>
        <v>#N/A</v>
      </c>
      <c r="AB21" s="68" t="e">
        <f>NA()</f>
        <v>#N/A</v>
      </c>
      <c r="AC21" s="68" t="e">
        <f>NA()</f>
        <v>#N/A</v>
      </c>
      <c r="AD21" s="68" t="e">
        <f>NA()</f>
        <v>#N/A</v>
      </c>
      <c r="AE21" s="68" t="e">
        <f>NA()</f>
        <v>#N/A</v>
      </c>
      <c r="AF21" s="68" t="e">
        <f>NA()</f>
        <v>#N/A</v>
      </c>
      <c r="AG21" s="68" t="e">
        <f>NA()</f>
        <v>#N/A</v>
      </c>
      <c r="AH21" s="68" t="e">
        <f>NA()</f>
        <v>#N/A</v>
      </c>
      <c r="AI21" s="68" t="e">
        <f>NA()</f>
        <v>#N/A</v>
      </c>
      <c r="AJ21" s="68" t="e">
        <f>NA()</f>
        <v>#N/A</v>
      </c>
      <c r="AK21" s="68" t="e">
        <f>NA()</f>
        <v>#N/A</v>
      </c>
      <c r="AL21" s="68" t="e">
        <f>NA()</f>
        <v>#N/A</v>
      </c>
      <c r="AM21" s="68" t="e">
        <f>NA()</f>
        <v>#N/A</v>
      </c>
      <c r="AN21" s="68" t="e">
        <f>NA()</f>
        <v>#N/A</v>
      </c>
      <c r="AO21" s="68" t="e">
        <f>NA()</f>
        <v>#N/A</v>
      </c>
      <c r="AP21" s="68">
        <v>2</v>
      </c>
      <c r="AQ21" s="68" t="e">
        <f>NA()</f>
        <v>#N/A</v>
      </c>
      <c r="AR21" s="68" t="e">
        <f>NA()</f>
        <v>#N/A</v>
      </c>
      <c r="AS21" s="68" t="e">
        <f>NA()</f>
        <v>#N/A</v>
      </c>
      <c r="AT21" s="68" t="e">
        <f>NA()</f>
        <v>#N/A</v>
      </c>
      <c r="AU21" s="68" t="e">
        <f>NA()</f>
        <v>#N/A</v>
      </c>
      <c r="AV21" s="68" t="e">
        <f>NA()</f>
        <v>#N/A</v>
      </c>
      <c r="AW21" s="68" t="e">
        <f>NA()</f>
        <v>#N/A</v>
      </c>
      <c r="AX21" s="68" t="e">
        <f>NA()</f>
        <v>#N/A</v>
      </c>
      <c r="AY21" s="68" t="e">
        <f>NA()</f>
        <v>#N/A</v>
      </c>
      <c r="AZ21" s="68" t="e">
        <f>NA()</f>
        <v>#N/A</v>
      </c>
      <c r="BA21" s="68" t="e">
        <f>NA()</f>
        <v>#N/A</v>
      </c>
      <c r="BB21" s="68" t="e">
        <f>NA()</f>
        <v>#N/A</v>
      </c>
      <c r="BC21" s="68" t="e">
        <f>NA()</f>
        <v>#N/A</v>
      </c>
      <c r="BD21" s="68" t="e">
        <f>NA()</f>
        <v>#N/A</v>
      </c>
      <c r="BE21" s="68" t="e">
        <f>NA()</f>
        <v>#N/A</v>
      </c>
      <c r="BF21" s="68" t="e">
        <f>NA()</f>
        <v>#N/A</v>
      </c>
      <c r="BG21" s="68" t="e">
        <f>NA()</f>
        <v>#N/A</v>
      </c>
      <c r="BH21" s="68" t="e">
        <f>NA()</f>
        <v>#N/A</v>
      </c>
      <c r="BI21" s="68" t="e">
        <f>NA()</f>
        <v>#N/A</v>
      </c>
      <c r="BJ21" s="68" t="e">
        <f>NA()</f>
        <v>#N/A</v>
      </c>
      <c r="BK21" s="68" t="e">
        <f>NA()</f>
        <v>#N/A</v>
      </c>
      <c r="BL21" s="68" t="e">
        <f>NA()</f>
        <v>#N/A</v>
      </c>
      <c r="BM21" s="68" t="e">
        <f>NA()</f>
        <v>#N/A</v>
      </c>
      <c r="BN21" s="67" t="str">
        <f t="shared" si="5"/>
        <v>Mercury</v>
      </c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6"/>
    </row>
    <row r="22" spans="1:106" ht="12" customHeight="1" x14ac:dyDescent="0.15">
      <c r="A22" s="4"/>
      <c r="B22" s="97"/>
      <c r="C22" s="100"/>
      <c r="D22" s="103"/>
      <c r="E22" s="100"/>
      <c r="F22" s="105"/>
      <c r="G22" s="106"/>
      <c r="H22" s="100"/>
      <c r="I22" s="100"/>
      <c r="J22" s="69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79" t="s">
        <v>48</v>
      </c>
      <c r="S22" s="81" t="str">
        <f>IF(B20="", "", I20*P24)</f>
        <v/>
      </c>
      <c r="T22" s="45"/>
      <c r="U22" s="5"/>
      <c r="V22" s="66"/>
      <c r="W22" s="66"/>
      <c r="X22" s="66"/>
      <c r="Y22" s="84"/>
      <c r="Z22" s="64" t="s">
        <v>32</v>
      </c>
      <c r="AA22" s="68" t="e">
        <f>NA()</f>
        <v>#N/A</v>
      </c>
      <c r="AB22" s="68" t="e">
        <f>NA()</f>
        <v>#N/A</v>
      </c>
      <c r="AC22" s="68" t="e">
        <f>NA()</f>
        <v>#N/A</v>
      </c>
      <c r="AD22" s="68" t="e">
        <f>NA()</f>
        <v>#N/A</v>
      </c>
      <c r="AE22" s="68" t="e">
        <f>NA()</f>
        <v>#N/A</v>
      </c>
      <c r="AF22" s="68" t="e">
        <f>NA()</f>
        <v>#N/A</v>
      </c>
      <c r="AG22" s="68" t="e">
        <f>NA()</f>
        <v>#N/A</v>
      </c>
      <c r="AH22" s="68">
        <v>3</v>
      </c>
      <c r="AI22" s="68">
        <v>9</v>
      </c>
      <c r="AJ22" s="68" t="e">
        <f>NA()</f>
        <v>#N/A</v>
      </c>
      <c r="AK22" s="68" t="e">
        <f>NA()</f>
        <v>#N/A</v>
      </c>
      <c r="AL22" s="68" t="e">
        <f>NA()</f>
        <v>#N/A</v>
      </c>
      <c r="AM22" s="68" t="e">
        <f>NA()</f>
        <v>#N/A</v>
      </c>
      <c r="AN22" s="68" t="e">
        <f>NA()</f>
        <v>#N/A</v>
      </c>
      <c r="AO22" s="68" t="e">
        <f>NA()</f>
        <v>#N/A</v>
      </c>
      <c r="AP22" s="68" t="e">
        <f>NA()</f>
        <v>#N/A</v>
      </c>
      <c r="AQ22" s="68" t="e">
        <f>NA()</f>
        <v>#N/A</v>
      </c>
      <c r="AR22" s="68" t="e">
        <f>NA()</f>
        <v>#N/A</v>
      </c>
      <c r="AS22" s="68" t="e">
        <f>NA()</f>
        <v>#N/A</v>
      </c>
      <c r="AT22" s="68" t="e">
        <f>NA()</f>
        <v>#N/A</v>
      </c>
      <c r="AU22" s="68">
        <v>0</v>
      </c>
      <c r="AV22" s="68" t="e">
        <f>NA()</f>
        <v>#N/A</v>
      </c>
      <c r="AW22" s="68" t="e">
        <f>NA()</f>
        <v>#N/A</v>
      </c>
      <c r="AX22" s="68" t="e">
        <f>NA()</f>
        <v>#N/A</v>
      </c>
      <c r="AY22" s="68" t="e">
        <f>NA()</f>
        <v>#N/A</v>
      </c>
      <c r="AZ22" s="68" t="e">
        <f>NA()</f>
        <v>#N/A</v>
      </c>
      <c r="BA22" s="68" t="e">
        <f>NA()</f>
        <v>#N/A</v>
      </c>
      <c r="BB22" s="68" t="e">
        <f>NA()</f>
        <v>#N/A</v>
      </c>
      <c r="BC22" s="68" t="e">
        <f>NA()</f>
        <v>#N/A</v>
      </c>
      <c r="BD22" s="68" t="e">
        <f>NA()</f>
        <v>#N/A</v>
      </c>
      <c r="BE22" s="68" t="e">
        <f>NA()</f>
        <v>#N/A</v>
      </c>
      <c r="BF22" s="68" t="e">
        <f>NA()</f>
        <v>#N/A</v>
      </c>
      <c r="BG22" s="68" t="e">
        <f>NA()</f>
        <v>#N/A</v>
      </c>
      <c r="BH22" s="68" t="e">
        <f>NA()</f>
        <v>#N/A</v>
      </c>
      <c r="BI22" s="68" t="e">
        <f>NA()</f>
        <v>#N/A</v>
      </c>
      <c r="BJ22" s="68" t="e">
        <f>NA()</f>
        <v>#N/A</v>
      </c>
      <c r="BK22" s="68" t="e">
        <f>NA()</f>
        <v>#N/A</v>
      </c>
      <c r="BL22" s="68" t="e">
        <f>NA()</f>
        <v>#N/A</v>
      </c>
      <c r="BM22" s="68" t="e">
        <f>NA()</f>
        <v>#N/A</v>
      </c>
      <c r="BN22" s="67" t="str">
        <f t="shared" si="5"/>
        <v>Venus Orbit</v>
      </c>
      <c r="BO22" s="68"/>
      <c r="BP22" s="68"/>
      <c r="BQ22" s="68"/>
      <c r="BR22" s="68"/>
      <c r="BS22" s="68"/>
      <c r="BT22" s="68"/>
      <c r="BU22" s="68"/>
      <c r="BV22" s="68">
        <v>1</v>
      </c>
      <c r="BW22" s="68">
        <v>1</v>
      </c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6"/>
    </row>
    <row r="23" spans="1:106" ht="12" customHeight="1" x14ac:dyDescent="0.15">
      <c r="A23" s="4"/>
      <c r="B23" s="97"/>
      <c r="C23" s="100"/>
      <c r="D23" s="103"/>
      <c r="E23" s="100"/>
      <c r="F23" s="105"/>
      <c r="G23" s="106"/>
      <c r="H23" s="100"/>
      <c r="I23" s="100"/>
      <c r="J23" s="69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80"/>
      <c r="S23" s="82"/>
      <c r="T23" s="44"/>
      <c r="U23" s="5"/>
      <c r="V23" s="66"/>
      <c r="W23" s="66"/>
      <c r="X23" s="66"/>
      <c r="Y23" s="84"/>
      <c r="Z23" s="64" t="s">
        <v>33</v>
      </c>
      <c r="AA23" s="68" t="e">
        <f>NA()</f>
        <v>#N/A</v>
      </c>
      <c r="AB23" s="68" t="e">
        <f>NA()</f>
        <v>#N/A</v>
      </c>
      <c r="AC23" s="68" t="e">
        <f>NA()</f>
        <v>#N/A</v>
      </c>
      <c r="AD23" s="68" t="e">
        <f>NA()</f>
        <v>#N/A</v>
      </c>
      <c r="AE23" s="68" t="e">
        <f>NA()</f>
        <v>#N/A</v>
      </c>
      <c r="AF23" s="68" t="e">
        <f>NA()</f>
        <v>#N/A</v>
      </c>
      <c r="AG23" s="68" t="e">
        <f>NA()</f>
        <v>#N/A</v>
      </c>
      <c r="AH23" s="68" t="e">
        <f>NA()</f>
        <v>#N/A</v>
      </c>
      <c r="AI23" s="68" t="e">
        <f>NA()</f>
        <v>#N/A</v>
      </c>
      <c r="AJ23" s="68" t="e">
        <f>NA()</f>
        <v>#N/A</v>
      </c>
      <c r="AK23" s="68" t="e">
        <f>NA()</f>
        <v>#N/A</v>
      </c>
      <c r="AL23" s="68" t="e">
        <f>NA()</f>
        <v>#N/A</v>
      </c>
      <c r="AM23" s="68" t="e">
        <f>NA()</f>
        <v>#N/A</v>
      </c>
      <c r="AN23" s="68" t="e">
        <f>NA()</f>
        <v>#N/A</v>
      </c>
      <c r="AO23" s="68" t="e">
        <f>NA()</f>
        <v>#N/A</v>
      </c>
      <c r="AP23" s="68" t="e">
        <f>NA()</f>
        <v>#N/A</v>
      </c>
      <c r="AQ23" s="68" t="e">
        <f>NA()</f>
        <v>#N/A</v>
      </c>
      <c r="AR23" s="68">
        <v>1</v>
      </c>
      <c r="AS23" s="68">
        <v>0</v>
      </c>
      <c r="AT23" s="68" t="e">
        <f>NA()</f>
        <v>#N/A</v>
      </c>
      <c r="AU23" s="68">
        <v>1</v>
      </c>
      <c r="AV23" s="68" t="e">
        <f>NA()</f>
        <v>#N/A</v>
      </c>
      <c r="AW23" s="68">
        <v>1</v>
      </c>
      <c r="AX23" s="68" t="e">
        <f>NA()</f>
        <v>#N/A</v>
      </c>
      <c r="AY23" s="68" t="e">
        <f>NA()</f>
        <v>#N/A</v>
      </c>
      <c r="AZ23" s="68" t="e">
        <f>NA()</f>
        <v>#N/A</v>
      </c>
      <c r="BA23" s="68" t="e">
        <f>NA()</f>
        <v>#N/A</v>
      </c>
      <c r="BB23" s="68" t="e">
        <f>NA()</f>
        <v>#N/A</v>
      </c>
      <c r="BC23" s="68" t="e">
        <f>NA()</f>
        <v>#N/A</v>
      </c>
      <c r="BD23" s="68" t="e">
        <f>NA()</f>
        <v>#N/A</v>
      </c>
      <c r="BE23" s="68" t="e">
        <f>NA()</f>
        <v>#N/A</v>
      </c>
      <c r="BF23" s="68" t="e">
        <f>NA()</f>
        <v>#N/A</v>
      </c>
      <c r="BG23" s="68" t="e">
        <f>NA()</f>
        <v>#N/A</v>
      </c>
      <c r="BH23" s="68" t="e">
        <f>NA()</f>
        <v>#N/A</v>
      </c>
      <c r="BI23" s="68" t="e">
        <f>NA()</f>
        <v>#N/A</v>
      </c>
      <c r="BJ23" s="68" t="e">
        <f>NA()</f>
        <v>#N/A</v>
      </c>
      <c r="BK23" s="68" t="e">
        <f>NA()</f>
        <v>#N/A</v>
      </c>
      <c r="BL23" s="68" t="e">
        <f>NA()</f>
        <v>#N/A</v>
      </c>
      <c r="BM23" s="68" t="e">
        <f>NA()</f>
        <v>#N/A</v>
      </c>
      <c r="BN23" s="67" t="str">
        <f t="shared" si="5"/>
        <v>Venus Fly-by</v>
      </c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>
        <v>1</v>
      </c>
      <c r="CG23" s="68"/>
      <c r="CH23" s="68"/>
      <c r="CI23" s="68"/>
      <c r="CJ23" s="68"/>
      <c r="CK23" s="68">
        <v>1</v>
      </c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6"/>
    </row>
    <row r="24" spans="1:106" ht="12" customHeight="1" x14ac:dyDescent="0.15">
      <c r="A24" s="4"/>
      <c r="B24" s="98"/>
      <c r="C24" s="101"/>
      <c r="D24" s="104"/>
      <c r="E24" s="101"/>
      <c r="F24" s="105"/>
      <c r="G24" s="107"/>
      <c r="H24" s="101"/>
      <c r="I24" s="101"/>
      <c r="J24" s="70"/>
      <c r="K24" s="87"/>
      <c r="L24" s="88"/>
      <c r="M24" s="88"/>
      <c r="N24" s="89"/>
      <c r="O24" s="16" t="s">
        <v>47</v>
      </c>
      <c r="P24" s="17" t="str">
        <f t="shared" ref="P24" si="14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15">IF($B20="","",IF(Q24 &gt;= S22, "Y", "N"))</f>
        <v/>
      </c>
      <c r="T24" s="46"/>
      <c r="U24" s="5"/>
      <c r="V24" s="66"/>
      <c r="W24" s="66"/>
      <c r="X24" s="66"/>
      <c r="Y24" s="84"/>
      <c r="Z24" s="64" t="s">
        <v>39</v>
      </c>
      <c r="AA24" s="68" t="e">
        <f>NA()</f>
        <v>#N/A</v>
      </c>
      <c r="AB24" s="68" t="e">
        <f>NA()</f>
        <v>#N/A</v>
      </c>
      <c r="AC24" s="68" t="e">
        <f>NA()</f>
        <v>#N/A</v>
      </c>
      <c r="AD24" s="68" t="e">
        <f>NA()</f>
        <v>#N/A</v>
      </c>
      <c r="AE24" s="68" t="e">
        <f>NA()</f>
        <v>#N/A</v>
      </c>
      <c r="AF24" s="68" t="e">
        <f>NA()</f>
        <v>#N/A</v>
      </c>
      <c r="AG24" s="68" t="e">
        <f>NA()</f>
        <v>#N/A</v>
      </c>
      <c r="AH24" s="68" t="e">
        <f>NA()</f>
        <v>#N/A</v>
      </c>
      <c r="AI24" s="68" t="e">
        <f>NA()</f>
        <v>#N/A</v>
      </c>
      <c r="AJ24" s="68" t="e">
        <f>NA()</f>
        <v>#N/A</v>
      </c>
      <c r="AK24" s="68" t="e">
        <f>NA()</f>
        <v>#N/A</v>
      </c>
      <c r="AL24" s="68" t="e">
        <f>NA()</f>
        <v>#N/A</v>
      </c>
      <c r="AM24" s="68" t="e">
        <f>NA()</f>
        <v>#N/A</v>
      </c>
      <c r="AN24" s="68" t="e">
        <f>NA()</f>
        <v>#N/A</v>
      </c>
      <c r="AO24" s="68" t="e">
        <f>NA()</f>
        <v>#N/A</v>
      </c>
      <c r="AP24" s="68" t="e">
        <f>NA()</f>
        <v>#N/A</v>
      </c>
      <c r="AQ24" s="68" t="e">
        <f>NA()</f>
        <v>#N/A</v>
      </c>
      <c r="AR24" s="68">
        <v>6</v>
      </c>
      <c r="AS24" s="68" t="e">
        <f>NA()</f>
        <v>#N/A</v>
      </c>
      <c r="AT24" s="68" t="e">
        <f>NA()</f>
        <v>#N/A</v>
      </c>
      <c r="AU24" s="68" t="e">
        <f>NA()</f>
        <v>#N/A</v>
      </c>
      <c r="AV24" s="68" t="e">
        <f>NA()</f>
        <v>#N/A</v>
      </c>
      <c r="AW24" s="68" t="e">
        <f>NA()</f>
        <v>#N/A</v>
      </c>
      <c r="AX24" s="68" t="e">
        <f>NA()</f>
        <v>#N/A</v>
      </c>
      <c r="AY24" s="68" t="e">
        <f>NA()</f>
        <v>#N/A</v>
      </c>
      <c r="AZ24" s="68" t="e">
        <f>NA()</f>
        <v>#N/A</v>
      </c>
      <c r="BA24" s="68" t="e">
        <f>NA()</f>
        <v>#N/A</v>
      </c>
      <c r="BB24" s="68" t="e">
        <f>NA()</f>
        <v>#N/A</v>
      </c>
      <c r="BC24" s="68" t="e">
        <f>NA()</f>
        <v>#N/A</v>
      </c>
      <c r="BD24" s="68" t="e">
        <f>NA()</f>
        <v>#N/A</v>
      </c>
      <c r="BE24" s="68" t="e">
        <f>NA()</f>
        <v>#N/A</v>
      </c>
      <c r="BF24" s="68" t="e">
        <f>NA()</f>
        <v>#N/A</v>
      </c>
      <c r="BG24" s="68" t="e">
        <f>NA()</f>
        <v>#N/A</v>
      </c>
      <c r="BH24" s="68" t="e">
        <f>NA()</f>
        <v>#N/A</v>
      </c>
      <c r="BI24" s="68" t="e">
        <f>NA()</f>
        <v>#N/A</v>
      </c>
      <c r="BJ24" s="68" t="e">
        <f>NA()</f>
        <v>#N/A</v>
      </c>
      <c r="BK24" s="68" t="e">
        <f>NA()</f>
        <v>#N/A</v>
      </c>
      <c r="BL24" s="68" t="e">
        <f>NA()</f>
        <v>#N/A</v>
      </c>
      <c r="BM24" s="68" t="e">
        <f>NA()</f>
        <v>#N/A</v>
      </c>
      <c r="BN24" s="67" t="str">
        <f t="shared" si="5"/>
        <v>Venus</v>
      </c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6"/>
    </row>
    <row r="25" spans="1:106" ht="12" customHeight="1" x14ac:dyDescent="0.15">
      <c r="A25" s="4"/>
      <c r="B25" s="96"/>
      <c r="C25" s="99" t="str">
        <f t="shared" ref="C25" si="16">IF(B25="", "", "to")</f>
        <v/>
      </c>
      <c r="D25" s="102"/>
      <c r="E25" s="99" t="str" cm="1">
        <f t="array" ref="E25">IF(B25="", "", _xlfn.XLOOKUP(B25, Origins, _xlfn.XLOOKUP(D25, Destinations, Maneuver_Years, ""), ""))</f>
        <v/>
      </c>
      <c r="F25" s="105"/>
      <c r="G25" s="106" t="str">
        <f>IF(B25="","",ROUNDUP(E25*F25,0))</f>
        <v/>
      </c>
      <c r="H25" s="100" t="str" cm="1">
        <f t="array" ref="H25">IF(B25="", "", _xlfn.XLOOKUP(B25, Origins, _xlfn.XLOOKUP(D25, Destinations, Maneuver_Difficulties,"")))</f>
        <v/>
      </c>
      <c r="I25" s="100" t="str">
        <f t="shared" ref="I25" si="17">IF(AND(F25&lt;1, F25&gt;0), ROUNDUP(H25/F25, 0), H25)</f>
        <v/>
      </c>
      <c r="J25" s="69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18">IF(M25="", "", M25*O25)</f>
        <v/>
      </c>
      <c r="Q25" s="13" t="str">
        <f t="shared" ref="Q25:Q28" si="19">IF(N25="", "", N25*O25)</f>
        <v/>
      </c>
      <c r="R25" s="71"/>
      <c r="S25" s="72"/>
      <c r="T25" s="43"/>
      <c r="U25" s="5"/>
      <c r="V25" s="66"/>
      <c r="W25" s="66"/>
      <c r="X25" s="66"/>
      <c r="Y25" s="84"/>
      <c r="Z25" s="64" t="s">
        <v>34</v>
      </c>
      <c r="AA25" s="68" t="e">
        <f>NA()</f>
        <v>#N/A</v>
      </c>
      <c r="AB25" s="68" t="e">
        <f>NA()</f>
        <v>#N/A</v>
      </c>
      <c r="AC25" s="68" t="e">
        <f>NA()</f>
        <v>#N/A</v>
      </c>
      <c r="AD25" s="68" t="e">
        <f>NA()</f>
        <v>#N/A</v>
      </c>
      <c r="AE25" s="68" t="e">
        <f>NA()</f>
        <v>#N/A</v>
      </c>
      <c r="AF25" s="68" t="e">
        <f>NA()</f>
        <v>#N/A</v>
      </c>
      <c r="AG25" s="68" t="e">
        <f>NA()</f>
        <v>#N/A</v>
      </c>
      <c r="AH25" s="68">
        <v>5</v>
      </c>
      <c r="AI25" s="68">
        <v>3</v>
      </c>
      <c r="AJ25" s="68" t="e">
        <f>NA()</f>
        <v>#N/A</v>
      </c>
      <c r="AK25" s="68" t="e">
        <f>NA()</f>
        <v>#N/A</v>
      </c>
      <c r="AL25" s="68" t="e">
        <f>NA()</f>
        <v>#N/A</v>
      </c>
      <c r="AM25" s="68" t="e">
        <f>NA()</f>
        <v>#N/A</v>
      </c>
      <c r="AN25" s="68" t="e">
        <f>NA()</f>
        <v>#N/A</v>
      </c>
      <c r="AO25" s="68" t="e">
        <f>NA()</f>
        <v>#N/A</v>
      </c>
      <c r="AP25" s="68" t="e">
        <f>NA()</f>
        <v>#N/A</v>
      </c>
      <c r="AQ25" s="68" t="e">
        <f>NA()</f>
        <v>#N/A</v>
      </c>
      <c r="AR25" s="68" t="e">
        <f>NA()</f>
        <v>#N/A</v>
      </c>
      <c r="AS25" s="68" t="e">
        <f>NA()</f>
        <v>#N/A</v>
      </c>
      <c r="AT25" s="68" t="e">
        <f>NA()</f>
        <v>#N/A</v>
      </c>
      <c r="AU25" s="68" t="e">
        <f>NA()</f>
        <v>#N/A</v>
      </c>
      <c r="AV25" s="68" t="e">
        <f>NA()</f>
        <v>#N/A</v>
      </c>
      <c r="AW25" s="68" t="e">
        <f>NA()</f>
        <v>#N/A</v>
      </c>
      <c r="AX25" s="68" t="e">
        <f>NA()</f>
        <v>#N/A</v>
      </c>
      <c r="AY25" s="68" t="e">
        <f>NA()</f>
        <v>#N/A</v>
      </c>
      <c r="AZ25" s="68" t="e">
        <f>NA()</f>
        <v>#N/A</v>
      </c>
      <c r="BA25" s="68" t="e">
        <f>NA()</f>
        <v>#N/A</v>
      </c>
      <c r="BB25" s="68" t="e">
        <f>NA()</f>
        <v>#N/A</v>
      </c>
      <c r="BC25" s="68" t="e">
        <f>NA()</f>
        <v>#N/A</v>
      </c>
      <c r="BD25" s="68" t="e">
        <f>NA()</f>
        <v>#N/A</v>
      </c>
      <c r="BE25" s="68" t="e">
        <f>NA()</f>
        <v>#N/A</v>
      </c>
      <c r="BF25" s="68" t="e">
        <f>NA()</f>
        <v>#N/A</v>
      </c>
      <c r="BG25" s="68" t="e">
        <f>NA()</f>
        <v>#N/A</v>
      </c>
      <c r="BH25" s="68" t="e">
        <f>NA()</f>
        <v>#N/A</v>
      </c>
      <c r="BI25" s="68" t="e">
        <f>NA()</f>
        <v>#N/A</v>
      </c>
      <c r="BJ25" s="68" t="e">
        <f>NA()</f>
        <v>#N/A</v>
      </c>
      <c r="BK25" s="68" t="e">
        <f>NA()</f>
        <v>#N/A</v>
      </c>
      <c r="BL25" s="68" t="e">
        <f>NA()</f>
        <v>#N/A</v>
      </c>
      <c r="BM25" s="68" t="e">
        <f>NA()</f>
        <v>#N/A</v>
      </c>
      <c r="BN25" s="67" t="str">
        <f t="shared" si="5"/>
        <v>Ceres</v>
      </c>
      <c r="BO25" s="68"/>
      <c r="BP25" s="68"/>
      <c r="BQ25" s="68"/>
      <c r="BR25" s="68"/>
      <c r="BS25" s="68"/>
      <c r="BT25" s="68"/>
      <c r="BU25" s="68"/>
      <c r="BV25" s="68">
        <v>2</v>
      </c>
      <c r="BW25" s="68">
        <v>1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6"/>
    </row>
    <row r="26" spans="1:106" ht="12" customHeight="1" x14ac:dyDescent="0.15">
      <c r="A26" s="4"/>
      <c r="B26" s="97"/>
      <c r="C26" s="100"/>
      <c r="D26" s="103"/>
      <c r="E26" s="100"/>
      <c r="F26" s="105"/>
      <c r="G26" s="106"/>
      <c r="H26" s="100"/>
      <c r="I26" s="100"/>
      <c r="J26" s="69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73"/>
      <c r="S26" s="74"/>
      <c r="T26" s="44"/>
      <c r="U26" s="5"/>
      <c r="V26" s="66"/>
      <c r="W26" s="66"/>
      <c r="X26" s="66"/>
      <c r="Y26" s="85"/>
      <c r="Z26" s="64" t="s">
        <v>51</v>
      </c>
      <c r="AA26" s="68" t="e">
        <f>NA()</f>
        <v>#N/A</v>
      </c>
      <c r="AB26" s="68" t="e">
        <f>NA()</f>
        <v>#N/A</v>
      </c>
      <c r="AC26" s="68" t="e">
        <f>NA()</f>
        <v>#N/A</v>
      </c>
      <c r="AD26" s="68" t="e">
        <f>NA()</f>
        <v>#N/A</v>
      </c>
      <c r="AE26" s="68" t="e">
        <f>NA()</f>
        <v>#N/A</v>
      </c>
      <c r="AF26" s="68" t="e">
        <f>NA()</f>
        <v>#N/A</v>
      </c>
      <c r="AG26" s="68" t="e">
        <f>NA()</f>
        <v>#N/A</v>
      </c>
      <c r="AH26" s="68" t="e">
        <f>NA()</f>
        <v>#N/A</v>
      </c>
      <c r="AI26" s="68">
        <v>4</v>
      </c>
      <c r="AJ26" s="68" t="e">
        <f>NA()</f>
        <v>#N/A</v>
      </c>
      <c r="AK26" s="68" t="e">
        <f>NA()</f>
        <v>#N/A</v>
      </c>
      <c r="AL26" s="68" t="e">
        <f>NA()</f>
        <v>#N/A</v>
      </c>
      <c r="AM26" s="68" t="e">
        <f>NA()</f>
        <v>#N/A</v>
      </c>
      <c r="AN26" s="68" t="e">
        <f>NA()</f>
        <v>#N/A</v>
      </c>
      <c r="AO26" s="68" t="e">
        <f>NA()</f>
        <v>#N/A</v>
      </c>
      <c r="AP26" s="68" t="e">
        <f>NA()</f>
        <v>#N/A</v>
      </c>
      <c r="AQ26" s="68" t="e">
        <f>NA()</f>
        <v>#N/A</v>
      </c>
      <c r="AR26" s="68" t="e">
        <f>NA()</f>
        <v>#N/A</v>
      </c>
      <c r="AS26" s="68" t="e">
        <f>NA()</f>
        <v>#N/A</v>
      </c>
      <c r="AT26" s="68" t="e">
        <f>NA()</f>
        <v>#N/A</v>
      </c>
      <c r="AU26" s="68" t="e">
        <f>NA()</f>
        <v>#N/A</v>
      </c>
      <c r="AV26" s="68" t="e">
        <f>NA()</f>
        <v>#N/A</v>
      </c>
      <c r="AW26" s="68" t="e">
        <f>NA()</f>
        <v>#N/A</v>
      </c>
      <c r="AX26" s="68">
        <v>10</v>
      </c>
      <c r="AY26" s="68">
        <v>3</v>
      </c>
      <c r="AZ26" s="68" t="e">
        <f>NA()</f>
        <v>#N/A</v>
      </c>
      <c r="BA26" s="68" t="e">
        <f>NA()</f>
        <v>#N/A</v>
      </c>
      <c r="BB26" s="68" t="e">
        <f>NA()</f>
        <v>#N/A</v>
      </c>
      <c r="BC26" s="68" t="e">
        <f>NA()</f>
        <v>#N/A</v>
      </c>
      <c r="BD26" s="68" t="e">
        <f>NA()</f>
        <v>#N/A</v>
      </c>
      <c r="BE26" s="68">
        <v>0</v>
      </c>
      <c r="BF26" s="68" t="e">
        <f>NA()</f>
        <v>#N/A</v>
      </c>
      <c r="BG26" s="68" t="e">
        <f>NA()</f>
        <v>#N/A</v>
      </c>
      <c r="BH26" s="68" t="e">
        <f>NA()</f>
        <v>#N/A</v>
      </c>
      <c r="BI26" s="68" t="e">
        <f>NA()</f>
        <v>#N/A</v>
      </c>
      <c r="BJ26" s="68" t="e">
        <f>NA()</f>
        <v>#N/A</v>
      </c>
      <c r="BK26" s="68" t="e">
        <f>NA()</f>
        <v>#N/A</v>
      </c>
      <c r="BL26" s="68" t="e">
        <f>NA()</f>
        <v>#N/A</v>
      </c>
      <c r="BM26" s="68" t="e">
        <f>NA()</f>
        <v>#N/A</v>
      </c>
      <c r="BN26" s="64" t="str">
        <f t="shared" si="5"/>
        <v>Jupiter Fly-by</v>
      </c>
      <c r="BO26" s="66"/>
      <c r="BP26" s="66"/>
      <c r="BQ26" s="66"/>
      <c r="BR26" s="66"/>
      <c r="BS26" s="66"/>
      <c r="BT26" s="66"/>
      <c r="BU26" s="66"/>
      <c r="BV26" s="66"/>
      <c r="BW26" s="68">
        <v>2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8">
        <v>1</v>
      </c>
      <c r="CM26" s="68"/>
      <c r="CN26" s="66"/>
      <c r="CO26" s="66"/>
      <c r="CP26" s="66"/>
      <c r="CQ26" s="66"/>
      <c r="CR26" s="66"/>
      <c r="CS26" s="68">
        <v>2</v>
      </c>
      <c r="CT26" s="68"/>
      <c r="CU26" s="68"/>
      <c r="CV26" s="68"/>
      <c r="CW26" s="68"/>
      <c r="CX26" s="68"/>
      <c r="CY26" s="68"/>
      <c r="CZ26" s="68"/>
      <c r="DA26" s="66"/>
      <c r="DB26" s="66"/>
    </row>
    <row r="27" spans="1:106" ht="12" customHeight="1" x14ac:dyDescent="0.15">
      <c r="A27" s="4"/>
      <c r="B27" s="97"/>
      <c r="C27" s="100"/>
      <c r="D27" s="103"/>
      <c r="E27" s="100"/>
      <c r="F27" s="105"/>
      <c r="G27" s="106"/>
      <c r="H27" s="100"/>
      <c r="I27" s="100"/>
      <c r="J27" s="69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79" t="s">
        <v>48</v>
      </c>
      <c r="S27" s="81" t="str">
        <f>IF(B25="", "", I25*P29)</f>
        <v/>
      </c>
      <c r="T27" s="45"/>
      <c r="U27" s="5"/>
      <c r="V27" s="66"/>
      <c r="W27" s="66"/>
      <c r="X27" s="66"/>
      <c r="Y27" s="85"/>
      <c r="Z27" s="64" t="s">
        <v>54</v>
      </c>
      <c r="AA27" s="68" t="e">
        <f>NA()</f>
        <v>#N/A</v>
      </c>
      <c r="AB27" s="68" t="e">
        <f>NA()</f>
        <v>#N/A</v>
      </c>
      <c r="AC27" s="68" t="e">
        <f>NA()</f>
        <v>#N/A</v>
      </c>
      <c r="AD27" s="68" t="e">
        <f>NA()</f>
        <v>#N/A</v>
      </c>
      <c r="AE27" s="68" t="e">
        <f>NA()</f>
        <v>#N/A</v>
      </c>
      <c r="AF27" s="68" t="e">
        <f>NA()</f>
        <v>#N/A</v>
      </c>
      <c r="AG27" s="68" t="e">
        <f>NA()</f>
        <v>#N/A</v>
      </c>
      <c r="AH27" s="68" t="e">
        <f>NA()</f>
        <v>#N/A</v>
      </c>
      <c r="AI27" s="68" t="e">
        <f>NA()</f>
        <v>#N/A</v>
      </c>
      <c r="AJ27" s="68" t="e">
        <f>NA()</f>
        <v>#N/A</v>
      </c>
      <c r="AK27" s="68" t="e">
        <f>NA()</f>
        <v>#N/A</v>
      </c>
      <c r="AL27" s="68" t="e">
        <f>NA()</f>
        <v>#N/A</v>
      </c>
      <c r="AM27" s="68" t="e">
        <f>NA()</f>
        <v>#N/A</v>
      </c>
      <c r="AN27" s="68" t="e">
        <f>NA()</f>
        <v>#N/A</v>
      </c>
      <c r="AO27" s="68" t="e">
        <f>NA()</f>
        <v>#N/A</v>
      </c>
      <c r="AP27" s="68" t="e">
        <f>NA()</f>
        <v>#N/A</v>
      </c>
      <c r="AQ27" s="68" t="e">
        <f>NA()</f>
        <v>#N/A</v>
      </c>
      <c r="AR27" s="68" t="e">
        <f>NA()</f>
        <v>#N/A</v>
      </c>
      <c r="AS27" s="68" t="e">
        <f>NA()</f>
        <v>#N/A</v>
      </c>
      <c r="AT27" s="68" t="e">
        <f>NA()</f>
        <v>#N/A</v>
      </c>
      <c r="AU27" s="68" t="e">
        <f>NA()</f>
        <v>#N/A</v>
      </c>
      <c r="AV27" s="68" t="e">
        <f>NA()</f>
        <v>#N/A</v>
      </c>
      <c r="AW27" s="68">
        <v>10</v>
      </c>
      <c r="AX27" s="68" t="e">
        <f>NA()</f>
        <v>#N/A</v>
      </c>
      <c r="AY27" s="68" t="e">
        <f>NA()</f>
        <v>#N/A</v>
      </c>
      <c r="AZ27" s="68">
        <v>5</v>
      </c>
      <c r="BA27" s="68">
        <v>2</v>
      </c>
      <c r="BB27" s="68">
        <v>3</v>
      </c>
      <c r="BC27" s="68" t="e">
        <f>NA()</f>
        <v>#N/A</v>
      </c>
      <c r="BD27" s="68">
        <v>2</v>
      </c>
      <c r="BE27" s="68" t="e">
        <f>NA()</f>
        <v>#N/A</v>
      </c>
      <c r="BF27" s="68" t="e">
        <f>NA()</f>
        <v>#N/A</v>
      </c>
      <c r="BG27" s="68" t="e">
        <f>NA()</f>
        <v>#N/A</v>
      </c>
      <c r="BH27" s="68" t="e">
        <f>NA()</f>
        <v>#N/A</v>
      </c>
      <c r="BI27" s="68" t="e">
        <f>NA()</f>
        <v>#N/A</v>
      </c>
      <c r="BJ27" s="68" t="e">
        <f>NA()</f>
        <v>#N/A</v>
      </c>
      <c r="BK27" s="68" t="e">
        <f>NA()</f>
        <v>#N/A</v>
      </c>
      <c r="BL27" s="68" t="e">
        <f>NA()</f>
        <v>#N/A</v>
      </c>
      <c r="BM27" s="68" t="e">
        <f>NA()</f>
        <v>#N/A</v>
      </c>
      <c r="BN27" s="64" t="str">
        <f t="shared" si="5"/>
        <v>Jupiter Orbit</v>
      </c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8">
        <v>1</v>
      </c>
      <c r="CL27" s="66"/>
      <c r="CM27" s="66"/>
      <c r="CN27" s="68">
        <v>1</v>
      </c>
      <c r="CO27" s="68">
        <v>1</v>
      </c>
      <c r="CP27" s="68">
        <v>1</v>
      </c>
      <c r="CQ27" s="66"/>
      <c r="CR27" s="66">
        <v>1</v>
      </c>
      <c r="CS27" s="66"/>
      <c r="CT27" s="66"/>
      <c r="CU27" s="66"/>
      <c r="CV27" s="66"/>
      <c r="CW27" s="66"/>
      <c r="CX27" s="66"/>
      <c r="CY27" s="66"/>
      <c r="CZ27" s="66"/>
      <c r="DA27" s="66"/>
      <c r="DB27" s="66"/>
    </row>
    <row r="28" spans="1:106" ht="12" customHeight="1" x14ac:dyDescent="0.15">
      <c r="A28" s="4"/>
      <c r="B28" s="97"/>
      <c r="C28" s="100"/>
      <c r="D28" s="103"/>
      <c r="E28" s="100"/>
      <c r="F28" s="105"/>
      <c r="G28" s="106"/>
      <c r="H28" s="100"/>
      <c r="I28" s="100"/>
      <c r="J28" s="69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80"/>
      <c r="S28" s="82"/>
      <c r="T28" s="44"/>
      <c r="U28" s="5"/>
      <c r="V28" s="66"/>
      <c r="W28" s="66"/>
      <c r="X28" s="66"/>
      <c r="Y28" s="85"/>
      <c r="Z28" s="64" t="s">
        <v>55</v>
      </c>
      <c r="AA28" s="68" t="e">
        <f>NA()</f>
        <v>#N/A</v>
      </c>
      <c r="AB28" s="68" t="e">
        <f>NA()</f>
        <v>#N/A</v>
      </c>
      <c r="AC28" s="68" t="e">
        <f>NA()</f>
        <v>#N/A</v>
      </c>
      <c r="AD28" s="68" t="e">
        <f>NA()</f>
        <v>#N/A</v>
      </c>
      <c r="AE28" s="68" t="e">
        <f>NA()</f>
        <v>#N/A</v>
      </c>
      <c r="AF28" s="68" t="e">
        <f>NA()</f>
        <v>#N/A</v>
      </c>
      <c r="AG28" s="68" t="e">
        <f>NA()</f>
        <v>#N/A</v>
      </c>
      <c r="AH28" s="68" t="e">
        <f>NA()</f>
        <v>#N/A</v>
      </c>
      <c r="AI28" s="68" t="e">
        <f>NA()</f>
        <v>#N/A</v>
      </c>
      <c r="AJ28" s="68" t="e">
        <f>NA()</f>
        <v>#N/A</v>
      </c>
      <c r="AK28" s="68" t="e">
        <f>NA()</f>
        <v>#N/A</v>
      </c>
      <c r="AL28" s="68" t="e">
        <f>NA()</f>
        <v>#N/A</v>
      </c>
      <c r="AM28" s="68" t="e">
        <f>NA()</f>
        <v>#N/A</v>
      </c>
      <c r="AN28" s="68" t="e">
        <f>NA()</f>
        <v>#N/A</v>
      </c>
      <c r="AO28" s="68" t="e">
        <f>NA()</f>
        <v>#N/A</v>
      </c>
      <c r="AP28" s="68" t="e">
        <f>NA()</f>
        <v>#N/A</v>
      </c>
      <c r="AQ28" s="68" t="e">
        <f>NA()</f>
        <v>#N/A</v>
      </c>
      <c r="AR28" s="68" t="e">
        <f>NA()</f>
        <v>#N/A</v>
      </c>
      <c r="AS28" s="68" t="e">
        <f>NA()</f>
        <v>#N/A</v>
      </c>
      <c r="AT28" s="68" t="e">
        <f>NA()</f>
        <v>#N/A</v>
      </c>
      <c r="AU28" s="68" t="e">
        <f>NA()</f>
        <v>#N/A</v>
      </c>
      <c r="AV28" s="68" t="e">
        <f>NA()</f>
        <v>#N/A</v>
      </c>
      <c r="AW28" s="68">
        <v>5</v>
      </c>
      <c r="AX28" s="68">
        <v>5</v>
      </c>
      <c r="AY28" s="68" t="e">
        <f>NA()</f>
        <v>#N/A</v>
      </c>
      <c r="AZ28" s="68" t="e">
        <f>NA()</f>
        <v>#N/A</v>
      </c>
      <c r="BA28" s="68" t="e">
        <f>NA()</f>
        <v>#N/A</v>
      </c>
      <c r="BB28" s="68" t="e">
        <f>NA()</f>
        <v>#N/A</v>
      </c>
      <c r="BC28" s="68" t="e">
        <f>NA()</f>
        <v>#N/A</v>
      </c>
      <c r="BD28" s="68" t="e">
        <f>NA()</f>
        <v>#N/A</v>
      </c>
      <c r="BE28" s="68" t="e">
        <f>NA()</f>
        <v>#N/A</v>
      </c>
      <c r="BF28" s="68" t="e">
        <f>NA()</f>
        <v>#N/A</v>
      </c>
      <c r="BG28" s="68" t="e">
        <f>NA()</f>
        <v>#N/A</v>
      </c>
      <c r="BH28" s="68" t="e">
        <f>NA()</f>
        <v>#N/A</v>
      </c>
      <c r="BI28" s="68" t="e">
        <f>NA()</f>
        <v>#N/A</v>
      </c>
      <c r="BJ28" s="68" t="e">
        <f>NA()</f>
        <v>#N/A</v>
      </c>
      <c r="BK28" s="68" t="e">
        <f>NA()</f>
        <v>#N/A</v>
      </c>
      <c r="BL28" s="68" t="e">
        <f>NA()</f>
        <v>#N/A</v>
      </c>
      <c r="BM28" s="68" t="e">
        <f>NA()</f>
        <v>#N/A</v>
      </c>
      <c r="BN28" s="64" t="str">
        <f t="shared" si="5"/>
        <v>Callisto</v>
      </c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8">
        <v>1</v>
      </c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</row>
    <row r="29" spans="1:106" ht="12" customHeight="1" x14ac:dyDescent="0.15">
      <c r="A29" s="4"/>
      <c r="B29" s="98"/>
      <c r="C29" s="101"/>
      <c r="D29" s="104"/>
      <c r="E29" s="101"/>
      <c r="F29" s="105"/>
      <c r="G29" s="107"/>
      <c r="H29" s="101"/>
      <c r="I29" s="101"/>
      <c r="J29" s="70"/>
      <c r="K29" s="87"/>
      <c r="L29" s="88"/>
      <c r="M29" s="88"/>
      <c r="N29" s="89"/>
      <c r="O29" s="16" t="s">
        <v>47</v>
      </c>
      <c r="P29" s="17" t="str">
        <f t="shared" ref="P29" si="20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21">IF($B25="","",IF(Q29 &gt;= S27, "Y", "N"))</f>
        <v/>
      </c>
      <c r="T29" s="46"/>
      <c r="U29" s="5"/>
      <c r="V29" s="66"/>
      <c r="W29" s="66"/>
      <c r="X29" s="66"/>
      <c r="Y29" s="85"/>
      <c r="Z29" s="64" t="s">
        <v>56</v>
      </c>
      <c r="AA29" s="68" t="e">
        <f>NA()</f>
        <v>#N/A</v>
      </c>
      <c r="AB29" s="68" t="e">
        <f>NA()</f>
        <v>#N/A</v>
      </c>
      <c r="AC29" s="68" t="e">
        <f>NA()</f>
        <v>#N/A</v>
      </c>
      <c r="AD29" s="68" t="e">
        <f>NA()</f>
        <v>#N/A</v>
      </c>
      <c r="AE29" s="68" t="e">
        <f>NA()</f>
        <v>#N/A</v>
      </c>
      <c r="AF29" s="68" t="e">
        <f>NA()</f>
        <v>#N/A</v>
      </c>
      <c r="AG29" s="68" t="e">
        <f>NA()</f>
        <v>#N/A</v>
      </c>
      <c r="AH29" s="68" t="e">
        <f>NA()</f>
        <v>#N/A</v>
      </c>
      <c r="AI29" s="68" t="e">
        <f>NA()</f>
        <v>#N/A</v>
      </c>
      <c r="AJ29" s="68" t="e">
        <f>NA()</f>
        <v>#N/A</v>
      </c>
      <c r="AK29" s="68" t="e">
        <f>NA()</f>
        <v>#N/A</v>
      </c>
      <c r="AL29" s="68" t="e">
        <f>NA()</f>
        <v>#N/A</v>
      </c>
      <c r="AM29" s="68" t="e">
        <f>NA()</f>
        <v>#N/A</v>
      </c>
      <c r="AN29" s="68" t="e">
        <f>NA()</f>
        <v>#N/A</v>
      </c>
      <c r="AO29" s="68" t="e">
        <f>NA()</f>
        <v>#N/A</v>
      </c>
      <c r="AP29" s="68" t="e">
        <f>NA()</f>
        <v>#N/A</v>
      </c>
      <c r="AQ29" s="68" t="e">
        <f>NA()</f>
        <v>#N/A</v>
      </c>
      <c r="AR29" s="68" t="e">
        <f>NA()</f>
        <v>#N/A</v>
      </c>
      <c r="AS29" s="68" t="e">
        <f>NA()</f>
        <v>#N/A</v>
      </c>
      <c r="AT29" s="68" t="e">
        <f>NA()</f>
        <v>#N/A</v>
      </c>
      <c r="AU29" s="68" t="e">
        <f>NA()</f>
        <v>#N/A</v>
      </c>
      <c r="AV29" s="68" t="e">
        <f>NA()</f>
        <v>#N/A</v>
      </c>
      <c r="AW29" s="68" t="e">
        <f>NA()</f>
        <v>#N/A</v>
      </c>
      <c r="AX29" s="68">
        <v>2</v>
      </c>
      <c r="AY29" s="68" t="e">
        <f>NA()</f>
        <v>#N/A</v>
      </c>
      <c r="AZ29" s="68" t="e">
        <f>NA()</f>
        <v>#N/A</v>
      </c>
      <c r="BA29" s="68" t="e">
        <f>NA()</f>
        <v>#N/A</v>
      </c>
      <c r="BB29" s="68" t="e">
        <f>NA()</f>
        <v>#N/A</v>
      </c>
      <c r="BC29" s="68" t="e">
        <f>NA()</f>
        <v>#N/A</v>
      </c>
      <c r="BD29" s="68" t="e">
        <f>NA()</f>
        <v>#N/A</v>
      </c>
      <c r="BE29" s="68" t="e">
        <f>NA()</f>
        <v>#N/A</v>
      </c>
      <c r="BF29" s="68" t="e">
        <f>NA()</f>
        <v>#N/A</v>
      </c>
      <c r="BG29" s="68" t="e">
        <f>NA()</f>
        <v>#N/A</v>
      </c>
      <c r="BH29" s="68" t="e">
        <f>NA()</f>
        <v>#N/A</v>
      </c>
      <c r="BI29" s="68" t="e">
        <f>NA()</f>
        <v>#N/A</v>
      </c>
      <c r="BJ29" s="68" t="e">
        <f>NA()</f>
        <v>#N/A</v>
      </c>
      <c r="BK29" s="68" t="e">
        <f>NA()</f>
        <v>#N/A</v>
      </c>
      <c r="BL29" s="68" t="e">
        <f>NA()</f>
        <v>#N/A</v>
      </c>
      <c r="BM29" s="68" t="e">
        <f>NA()</f>
        <v>#N/A</v>
      </c>
      <c r="BN29" s="64" t="str">
        <f t="shared" si="5"/>
        <v>Europa</v>
      </c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8">
        <v>1</v>
      </c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</row>
    <row r="30" spans="1:106" ht="12" customHeight="1" x14ac:dyDescent="0.15">
      <c r="A30" s="4"/>
      <c r="B30" s="96"/>
      <c r="C30" s="99" t="str">
        <f t="shared" ref="C30" si="22">IF(B30="", "", "to")</f>
        <v/>
      </c>
      <c r="D30" s="102"/>
      <c r="E30" s="99" t="str" cm="1">
        <f t="array" ref="E30">IF(B30="", "", _xlfn.XLOOKUP(B30, Origins, _xlfn.XLOOKUP(D30, Destinations, Maneuver_Years, ""), ""))</f>
        <v/>
      </c>
      <c r="F30" s="105"/>
      <c r="G30" s="106" t="str">
        <f>IF(B30="","",ROUNDUP(E30*F30,0))</f>
        <v/>
      </c>
      <c r="H30" s="100" t="str" cm="1">
        <f t="array" ref="H30">IF(B30="", "", _xlfn.XLOOKUP(B30, Origins, _xlfn.XLOOKUP(D30, Destinations, Maneuver_Difficulties,"")))</f>
        <v/>
      </c>
      <c r="I30" s="100" t="str">
        <f t="shared" ref="I30" si="23">IF(AND(F30&lt;1, F30&gt;0), ROUNDUP(H30/F30, 0), H30)</f>
        <v/>
      </c>
      <c r="J30" s="69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24">IF(M30="", "", M30*O30)</f>
        <v/>
      </c>
      <c r="Q30" s="13" t="str">
        <f t="shared" ref="Q30:Q33" si="25">IF(N30="", "", N30*O30)</f>
        <v/>
      </c>
      <c r="R30" s="71"/>
      <c r="S30" s="72"/>
      <c r="T30" s="43"/>
      <c r="U30" s="5"/>
      <c r="V30" s="66"/>
      <c r="W30" s="66"/>
      <c r="X30" s="66"/>
      <c r="Y30" s="85"/>
      <c r="Z30" s="64" t="s">
        <v>57</v>
      </c>
      <c r="AA30" s="68" t="e">
        <f>NA()</f>
        <v>#N/A</v>
      </c>
      <c r="AB30" s="68" t="e">
        <f>NA()</f>
        <v>#N/A</v>
      </c>
      <c r="AC30" s="68" t="e">
        <f>NA()</f>
        <v>#N/A</v>
      </c>
      <c r="AD30" s="68" t="e">
        <f>NA()</f>
        <v>#N/A</v>
      </c>
      <c r="AE30" s="68" t="e">
        <f>NA()</f>
        <v>#N/A</v>
      </c>
      <c r="AF30" s="68" t="e">
        <f>NA()</f>
        <v>#N/A</v>
      </c>
      <c r="AG30" s="68" t="e">
        <f>NA()</f>
        <v>#N/A</v>
      </c>
      <c r="AH30" s="68" t="e">
        <f>NA()</f>
        <v>#N/A</v>
      </c>
      <c r="AI30" s="68" t="e">
        <f>NA()</f>
        <v>#N/A</v>
      </c>
      <c r="AJ30" s="68" t="e">
        <f>NA()</f>
        <v>#N/A</v>
      </c>
      <c r="AK30" s="68" t="e">
        <f>NA()</f>
        <v>#N/A</v>
      </c>
      <c r="AL30" s="68" t="e">
        <f>NA()</f>
        <v>#N/A</v>
      </c>
      <c r="AM30" s="68" t="e">
        <f>NA()</f>
        <v>#N/A</v>
      </c>
      <c r="AN30" s="68" t="e">
        <f>NA()</f>
        <v>#N/A</v>
      </c>
      <c r="AO30" s="68" t="e">
        <f>NA()</f>
        <v>#N/A</v>
      </c>
      <c r="AP30" s="68" t="e">
        <f>NA()</f>
        <v>#N/A</v>
      </c>
      <c r="AQ30" s="68" t="e">
        <f>NA()</f>
        <v>#N/A</v>
      </c>
      <c r="AR30" s="68" t="e">
        <f>NA()</f>
        <v>#N/A</v>
      </c>
      <c r="AS30" s="68" t="e">
        <f>NA()</f>
        <v>#N/A</v>
      </c>
      <c r="AT30" s="68" t="e">
        <f>NA()</f>
        <v>#N/A</v>
      </c>
      <c r="AU30" s="68" t="e">
        <f>NA()</f>
        <v>#N/A</v>
      </c>
      <c r="AV30" s="68" t="e">
        <f>NA()</f>
        <v>#N/A</v>
      </c>
      <c r="AW30" s="68" t="e">
        <f>NA()</f>
        <v>#N/A</v>
      </c>
      <c r="AX30" s="68">
        <v>3</v>
      </c>
      <c r="AY30" s="68" t="e">
        <f>NA()</f>
        <v>#N/A</v>
      </c>
      <c r="AZ30" s="68" t="e">
        <f>NA()</f>
        <v>#N/A</v>
      </c>
      <c r="BA30" s="68" t="e">
        <f>NA()</f>
        <v>#N/A</v>
      </c>
      <c r="BB30" s="68" t="e">
        <f>NA()</f>
        <v>#N/A</v>
      </c>
      <c r="BC30" s="68">
        <v>2</v>
      </c>
      <c r="BD30" s="68" t="e">
        <f>NA()</f>
        <v>#N/A</v>
      </c>
      <c r="BE30" s="68" t="e">
        <f>NA()</f>
        <v>#N/A</v>
      </c>
      <c r="BF30" s="68" t="e">
        <f>NA()</f>
        <v>#N/A</v>
      </c>
      <c r="BG30" s="68" t="e">
        <f>NA()</f>
        <v>#N/A</v>
      </c>
      <c r="BH30" s="68" t="e">
        <f>NA()</f>
        <v>#N/A</v>
      </c>
      <c r="BI30" s="68" t="e">
        <f>NA()</f>
        <v>#N/A</v>
      </c>
      <c r="BJ30" s="68" t="e">
        <f>NA()</f>
        <v>#N/A</v>
      </c>
      <c r="BK30" s="68" t="e">
        <f>NA()</f>
        <v>#N/A</v>
      </c>
      <c r="BL30" s="68" t="e">
        <f>NA()</f>
        <v>#N/A</v>
      </c>
      <c r="BM30" s="68" t="e">
        <f>NA()</f>
        <v>#N/A</v>
      </c>
      <c r="BN30" s="64" t="str">
        <f t="shared" si="5"/>
        <v>Ganymede Orbit</v>
      </c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8">
        <v>1</v>
      </c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</row>
    <row r="31" spans="1:106" ht="12" customHeight="1" x14ac:dyDescent="0.15">
      <c r="A31" s="4"/>
      <c r="B31" s="97"/>
      <c r="C31" s="100"/>
      <c r="D31" s="103"/>
      <c r="E31" s="100"/>
      <c r="F31" s="105"/>
      <c r="G31" s="106"/>
      <c r="H31" s="100"/>
      <c r="I31" s="100"/>
      <c r="J31" s="69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73"/>
      <c r="S31" s="74"/>
      <c r="T31" s="44"/>
      <c r="U31" s="5"/>
      <c r="V31" s="66"/>
      <c r="W31" s="66"/>
      <c r="X31" s="66"/>
      <c r="Y31" s="85"/>
      <c r="Z31" s="64" t="s">
        <v>59</v>
      </c>
      <c r="AA31" s="68" t="e">
        <f>NA()</f>
        <v>#N/A</v>
      </c>
      <c r="AB31" s="68" t="e">
        <f>NA()</f>
        <v>#N/A</v>
      </c>
      <c r="AC31" s="68" t="e">
        <f>NA()</f>
        <v>#N/A</v>
      </c>
      <c r="AD31" s="68" t="e">
        <f>NA()</f>
        <v>#N/A</v>
      </c>
      <c r="AE31" s="68" t="e">
        <f>NA()</f>
        <v>#N/A</v>
      </c>
      <c r="AF31" s="68" t="e">
        <f>NA()</f>
        <v>#N/A</v>
      </c>
      <c r="AG31" s="68" t="e">
        <f>NA()</f>
        <v>#N/A</v>
      </c>
      <c r="AH31" s="68" t="e">
        <f>NA()</f>
        <v>#N/A</v>
      </c>
      <c r="AI31" s="68" t="e">
        <f>NA()</f>
        <v>#N/A</v>
      </c>
      <c r="AJ31" s="68" t="e">
        <f>NA()</f>
        <v>#N/A</v>
      </c>
      <c r="AK31" s="68" t="e">
        <f>NA()</f>
        <v>#N/A</v>
      </c>
      <c r="AL31" s="68" t="e">
        <f>NA()</f>
        <v>#N/A</v>
      </c>
      <c r="AM31" s="68" t="e">
        <f>NA()</f>
        <v>#N/A</v>
      </c>
      <c r="AN31" s="68" t="e">
        <f>NA()</f>
        <v>#N/A</v>
      </c>
      <c r="AO31" s="68" t="e">
        <f>NA()</f>
        <v>#N/A</v>
      </c>
      <c r="AP31" s="68" t="e">
        <f>NA()</f>
        <v>#N/A</v>
      </c>
      <c r="AQ31" s="68" t="e">
        <f>NA()</f>
        <v>#N/A</v>
      </c>
      <c r="AR31" s="68" t="e">
        <f>NA()</f>
        <v>#N/A</v>
      </c>
      <c r="AS31" s="68" t="e">
        <f>NA()</f>
        <v>#N/A</v>
      </c>
      <c r="AT31" s="68" t="e">
        <f>NA()</f>
        <v>#N/A</v>
      </c>
      <c r="AU31" s="68" t="e">
        <f>NA()</f>
        <v>#N/A</v>
      </c>
      <c r="AV31" s="68" t="e">
        <f>NA()</f>
        <v>#N/A</v>
      </c>
      <c r="AW31" s="68" t="e">
        <f>NA()</f>
        <v>#N/A</v>
      </c>
      <c r="AX31" s="68" t="e">
        <f>NA()</f>
        <v>#N/A</v>
      </c>
      <c r="AY31" s="68" t="e">
        <f>NA()</f>
        <v>#N/A</v>
      </c>
      <c r="AZ31" s="68" t="e">
        <f>NA()</f>
        <v>#N/A</v>
      </c>
      <c r="BA31" s="68" t="e">
        <f>NA()</f>
        <v>#N/A</v>
      </c>
      <c r="BB31" s="68">
        <v>2</v>
      </c>
      <c r="BC31" s="68" t="e">
        <f>NA()</f>
        <v>#N/A</v>
      </c>
      <c r="BD31" s="68" t="e">
        <f>NA()</f>
        <v>#N/A</v>
      </c>
      <c r="BE31" s="68" t="e">
        <f>NA()</f>
        <v>#N/A</v>
      </c>
      <c r="BF31" s="68" t="e">
        <f>NA()</f>
        <v>#N/A</v>
      </c>
      <c r="BG31" s="68" t="e">
        <f>NA()</f>
        <v>#N/A</v>
      </c>
      <c r="BH31" s="68" t="e">
        <f>NA()</f>
        <v>#N/A</v>
      </c>
      <c r="BI31" s="68" t="e">
        <f>NA()</f>
        <v>#N/A</v>
      </c>
      <c r="BJ31" s="68" t="e">
        <f>NA()</f>
        <v>#N/A</v>
      </c>
      <c r="BK31" s="68" t="e">
        <f>NA()</f>
        <v>#N/A</v>
      </c>
      <c r="BL31" s="68" t="e">
        <f>NA()</f>
        <v>#N/A</v>
      </c>
      <c r="BM31" s="68" t="e">
        <f>NA()</f>
        <v>#N/A</v>
      </c>
      <c r="BN31" s="64" t="str">
        <f t="shared" si="5"/>
        <v>Ganymede</v>
      </c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</row>
    <row r="32" spans="1:106" ht="12" customHeight="1" x14ac:dyDescent="0.15">
      <c r="A32" s="4"/>
      <c r="B32" s="97"/>
      <c r="C32" s="100"/>
      <c r="D32" s="103"/>
      <c r="E32" s="100"/>
      <c r="F32" s="105"/>
      <c r="G32" s="106"/>
      <c r="H32" s="100"/>
      <c r="I32" s="100"/>
      <c r="J32" s="69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79" t="s">
        <v>48</v>
      </c>
      <c r="S32" s="81" t="str">
        <f>IF(B30="", "", I30*P34)</f>
        <v/>
      </c>
      <c r="T32" s="45"/>
      <c r="U32" s="5"/>
      <c r="V32" s="66"/>
      <c r="W32" s="66"/>
      <c r="X32" s="66"/>
      <c r="Y32" s="85"/>
      <c r="Z32" s="64" t="s">
        <v>58</v>
      </c>
      <c r="AA32" s="68" t="e">
        <f>NA()</f>
        <v>#N/A</v>
      </c>
      <c r="AB32" s="68" t="e">
        <f>NA()</f>
        <v>#N/A</v>
      </c>
      <c r="AC32" s="68" t="e">
        <f>NA()</f>
        <v>#N/A</v>
      </c>
      <c r="AD32" s="68" t="e">
        <f>NA()</f>
        <v>#N/A</v>
      </c>
      <c r="AE32" s="68" t="e">
        <f>NA()</f>
        <v>#N/A</v>
      </c>
      <c r="AF32" s="68" t="e">
        <f>NA()</f>
        <v>#N/A</v>
      </c>
      <c r="AG32" s="68" t="e">
        <f>NA()</f>
        <v>#N/A</v>
      </c>
      <c r="AH32" s="68" t="e">
        <f>NA()</f>
        <v>#N/A</v>
      </c>
      <c r="AI32" s="68" t="e">
        <f>NA()</f>
        <v>#N/A</v>
      </c>
      <c r="AJ32" s="68" t="e">
        <f>NA()</f>
        <v>#N/A</v>
      </c>
      <c r="AK32" s="68" t="e">
        <f>NA()</f>
        <v>#N/A</v>
      </c>
      <c r="AL32" s="68" t="e">
        <f>NA()</f>
        <v>#N/A</v>
      </c>
      <c r="AM32" s="68" t="e">
        <f>NA()</f>
        <v>#N/A</v>
      </c>
      <c r="AN32" s="68" t="e">
        <f>NA()</f>
        <v>#N/A</v>
      </c>
      <c r="AO32" s="68" t="e">
        <f>NA()</f>
        <v>#N/A</v>
      </c>
      <c r="AP32" s="68" t="e">
        <f>NA()</f>
        <v>#N/A</v>
      </c>
      <c r="AQ32" s="68" t="e">
        <f>NA()</f>
        <v>#N/A</v>
      </c>
      <c r="AR32" s="68" t="e">
        <f>NA()</f>
        <v>#N/A</v>
      </c>
      <c r="AS32" s="68" t="e">
        <f>NA()</f>
        <v>#N/A</v>
      </c>
      <c r="AT32" s="68" t="e">
        <f>NA()</f>
        <v>#N/A</v>
      </c>
      <c r="AU32" s="68" t="e">
        <f>NA()</f>
        <v>#N/A</v>
      </c>
      <c r="AV32" s="68" t="e">
        <f>NA()</f>
        <v>#N/A</v>
      </c>
      <c r="AW32" s="68" t="e">
        <f>NA()</f>
        <v>#N/A</v>
      </c>
      <c r="AX32" s="68">
        <v>2</v>
      </c>
      <c r="AY32" s="68" t="e">
        <f>NA()</f>
        <v>#N/A</v>
      </c>
      <c r="AZ32" s="68" t="e">
        <f>NA()</f>
        <v>#N/A</v>
      </c>
      <c r="BA32" s="68" t="e">
        <f>NA()</f>
        <v>#N/A</v>
      </c>
      <c r="BB32" s="68" t="e">
        <f>NA()</f>
        <v>#N/A</v>
      </c>
      <c r="BC32" s="68" t="e">
        <f>NA()</f>
        <v>#N/A</v>
      </c>
      <c r="BD32" s="68" t="e">
        <f>NA()</f>
        <v>#N/A</v>
      </c>
      <c r="BE32" s="68" t="e">
        <f>NA()</f>
        <v>#N/A</v>
      </c>
      <c r="BF32" s="68" t="e">
        <f>NA()</f>
        <v>#N/A</v>
      </c>
      <c r="BG32" s="68" t="e">
        <f>NA()</f>
        <v>#N/A</v>
      </c>
      <c r="BH32" s="68" t="e">
        <f>NA()</f>
        <v>#N/A</v>
      </c>
      <c r="BI32" s="68" t="e">
        <f>NA()</f>
        <v>#N/A</v>
      </c>
      <c r="BJ32" s="68" t="e">
        <f>NA()</f>
        <v>#N/A</v>
      </c>
      <c r="BK32" s="68" t="e">
        <f>NA()</f>
        <v>#N/A</v>
      </c>
      <c r="BL32" s="68" t="e">
        <f>NA()</f>
        <v>#N/A</v>
      </c>
      <c r="BM32" s="68" t="e">
        <f>NA()</f>
        <v>#N/A</v>
      </c>
      <c r="BN32" s="64" t="str">
        <f t="shared" si="5"/>
        <v>Io</v>
      </c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8">
        <v>1</v>
      </c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</row>
    <row r="33" spans="1:106" ht="12" customHeight="1" x14ac:dyDescent="0.15">
      <c r="A33" s="4"/>
      <c r="B33" s="97"/>
      <c r="C33" s="100"/>
      <c r="D33" s="103"/>
      <c r="E33" s="100"/>
      <c r="F33" s="105"/>
      <c r="G33" s="106"/>
      <c r="H33" s="100"/>
      <c r="I33" s="100"/>
      <c r="J33" s="69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80"/>
      <c r="S33" s="82"/>
      <c r="T33" s="44"/>
      <c r="U33" s="5"/>
      <c r="V33" s="66"/>
      <c r="W33" s="66"/>
      <c r="X33" s="66"/>
      <c r="Y33" s="85"/>
      <c r="Z33" s="64" t="s">
        <v>52</v>
      </c>
      <c r="AA33" s="68" t="e">
        <f>NA()</f>
        <v>#N/A</v>
      </c>
      <c r="AB33" s="68" t="e">
        <f>NA()</f>
        <v>#N/A</v>
      </c>
      <c r="AC33" s="68" t="e">
        <f>NA()</f>
        <v>#N/A</v>
      </c>
      <c r="AD33" s="68" t="e">
        <f>NA()</f>
        <v>#N/A</v>
      </c>
      <c r="AE33" s="68" t="e">
        <f>NA()</f>
        <v>#N/A</v>
      </c>
      <c r="AF33" s="68" t="e">
        <f>NA()</f>
        <v>#N/A</v>
      </c>
      <c r="AG33" s="68" t="e">
        <f>NA()</f>
        <v>#N/A</v>
      </c>
      <c r="AH33" s="68" t="e">
        <f>NA()</f>
        <v>#N/A</v>
      </c>
      <c r="AI33" s="68">
        <v>3</v>
      </c>
      <c r="AJ33" s="68" t="e">
        <f>NA()</f>
        <v>#N/A</v>
      </c>
      <c r="AK33" s="68" t="e">
        <f>NA()</f>
        <v>#N/A</v>
      </c>
      <c r="AL33" s="68" t="e">
        <f>NA()</f>
        <v>#N/A</v>
      </c>
      <c r="AM33" s="68" t="e">
        <f>NA()</f>
        <v>#N/A</v>
      </c>
      <c r="AN33" s="68" t="e">
        <f>NA()</f>
        <v>#N/A</v>
      </c>
      <c r="AO33" s="68" t="e">
        <f>NA()</f>
        <v>#N/A</v>
      </c>
      <c r="AP33" s="68" t="e">
        <f>NA()</f>
        <v>#N/A</v>
      </c>
      <c r="AQ33" s="68" t="e">
        <f>NA()</f>
        <v>#N/A</v>
      </c>
      <c r="AR33" s="68" t="e">
        <f>NA()</f>
        <v>#N/A</v>
      </c>
      <c r="AS33" s="68" t="e">
        <f>NA()</f>
        <v>#N/A</v>
      </c>
      <c r="AT33" s="68" t="e">
        <f>NA()</f>
        <v>#N/A</v>
      </c>
      <c r="AU33" s="68" t="e">
        <f>NA()</f>
        <v>#N/A</v>
      </c>
      <c r="AV33" s="68" t="e">
        <f>NA()</f>
        <v>#N/A</v>
      </c>
      <c r="AW33" s="68" t="e">
        <f>NA()</f>
        <v>#N/A</v>
      </c>
      <c r="AX33" s="68" t="e">
        <f>NA()</f>
        <v>#N/A</v>
      </c>
      <c r="AY33" s="68" t="e">
        <f>NA()</f>
        <v>#N/A</v>
      </c>
      <c r="AZ33" s="68" t="e">
        <f>NA()</f>
        <v>#N/A</v>
      </c>
      <c r="BA33" s="68" t="e">
        <f>NA()</f>
        <v>#N/A</v>
      </c>
      <c r="BB33" s="68" t="e">
        <f>NA()</f>
        <v>#N/A</v>
      </c>
      <c r="BC33" s="68" t="e">
        <f>NA()</f>
        <v>#N/A</v>
      </c>
      <c r="BD33" s="68" t="e">
        <f>NA()</f>
        <v>#N/A</v>
      </c>
      <c r="BE33" s="68" t="e">
        <f>NA()</f>
        <v>#N/A</v>
      </c>
      <c r="BF33" s="68">
        <v>7</v>
      </c>
      <c r="BG33" s="68">
        <v>1</v>
      </c>
      <c r="BH33" s="68" t="e">
        <f>NA()</f>
        <v>#N/A</v>
      </c>
      <c r="BI33" s="68" t="e">
        <f>NA()</f>
        <v>#N/A</v>
      </c>
      <c r="BJ33" s="68" t="e">
        <f>NA()</f>
        <v>#N/A</v>
      </c>
      <c r="BK33" s="68" t="e">
        <f>NA()</f>
        <v>#N/A</v>
      </c>
      <c r="BL33" s="68">
        <v>0</v>
      </c>
      <c r="BM33" s="68" t="e">
        <f>NA()</f>
        <v>#N/A</v>
      </c>
      <c r="BN33" s="64" t="str">
        <f t="shared" si="5"/>
        <v>Saturn Fly-by</v>
      </c>
      <c r="BO33" s="66"/>
      <c r="BP33" s="66"/>
      <c r="BQ33" s="66"/>
      <c r="BR33" s="66"/>
      <c r="BS33" s="66"/>
      <c r="BT33" s="66"/>
      <c r="BU33" s="66"/>
      <c r="BV33" s="66"/>
      <c r="BW33" s="68">
        <v>3</v>
      </c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8">
        <v>1</v>
      </c>
      <c r="CU33" s="66"/>
      <c r="CV33" s="66"/>
      <c r="CW33" s="66"/>
      <c r="CX33" s="66"/>
      <c r="CY33" s="66"/>
      <c r="CZ33" s="68">
        <v>5</v>
      </c>
      <c r="DA33" s="68"/>
      <c r="DB33" s="66"/>
    </row>
    <row r="34" spans="1:106" ht="12" customHeight="1" x14ac:dyDescent="0.15">
      <c r="A34" s="4"/>
      <c r="B34" s="98"/>
      <c r="C34" s="101"/>
      <c r="D34" s="104"/>
      <c r="E34" s="101"/>
      <c r="F34" s="105"/>
      <c r="G34" s="107"/>
      <c r="H34" s="101"/>
      <c r="I34" s="101"/>
      <c r="J34" s="70"/>
      <c r="K34" s="87"/>
      <c r="L34" s="88"/>
      <c r="M34" s="88"/>
      <c r="N34" s="89"/>
      <c r="O34" s="16" t="s">
        <v>47</v>
      </c>
      <c r="P34" s="17" t="str">
        <f t="shared" ref="P34" si="26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27">IF($B30="","",IF(Q34 &gt;= S32, "Y", "N"))</f>
        <v/>
      </c>
      <c r="T34" s="47"/>
      <c r="U34" s="5"/>
      <c r="V34" s="66"/>
      <c r="W34" s="66"/>
      <c r="X34" s="66"/>
      <c r="Y34" s="85"/>
      <c r="Z34" s="64" t="s">
        <v>61</v>
      </c>
      <c r="AA34" s="68" t="e">
        <f>NA()</f>
        <v>#N/A</v>
      </c>
      <c r="AB34" s="68" t="e">
        <f>NA()</f>
        <v>#N/A</v>
      </c>
      <c r="AC34" s="68" t="e">
        <f>NA()</f>
        <v>#N/A</v>
      </c>
      <c r="AD34" s="68" t="e">
        <f>NA()</f>
        <v>#N/A</v>
      </c>
      <c r="AE34" s="68" t="e">
        <f>NA()</f>
        <v>#N/A</v>
      </c>
      <c r="AF34" s="68" t="e">
        <f>NA()</f>
        <v>#N/A</v>
      </c>
      <c r="AG34" s="68" t="e">
        <f>NA()</f>
        <v>#N/A</v>
      </c>
      <c r="AH34" s="68" t="e">
        <f>NA()</f>
        <v>#N/A</v>
      </c>
      <c r="AI34" s="68" t="e">
        <f>NA()</f>
        <v>#N/A</v>
      </c>
      <c r="AJ34" s="68" t="e">
        <f>NA()</f>
        <v>#N/A</v>
      </c>
      <c r="AK34" s="68" t="e">
        <f>NA()</f>
        <v>#N/A</v>
      </c>
      <c r="AL34" s="68" t="e">
        <f>NA()</f>
        <v>#N/A</v>
      </c>
      <c r="AM34" s="68" t="e">
        <f>NA()</f>
        <v>#N/A</v>
      </c>
      <c r="AN34" s="68" t="e">
        <f>NA()</f>
        <v>#N/A</v>
      </c>
      <c r="AO34" s="68" t="e">
        <f>NA()</f>
        <v>#N/A</v>
      </c>
      <c r="AP34" s="68" t="e">
        <f>NA()</f>
        <v>#N/A</v>
      </c>
      <c r="AQ34" s="68" t="e">
        <f>NA()</f>
        <v>#N/A</v>
      </c>
      <c r="AR34" s="68" t="e">
        <f>NA()</f>
        <v>#N/A</v>
      </c>
      <c r="AS34" s="68" t="e">
        <f>NA()</f>
        <v>#N/A</v>
      </c>
      <c r="AT34" s="68" t="e">
        <f>NA()</f>
        <v>#N/A</v>
      </c>
      <c r="AU34" s="68" t="e">
        <f>NA()</f>
        <v>#N/A</v>
      </c>
      <c r="AV34" s="68" t="e">
        <f>NA()</f>
        <v>#N/A</v>
      </c>
      <c r="AW34" s="68" t="e">
        <f>NA()</f>
        <v>#N/A</v>
      </c>
      <c r="AX34" s="68" t="e">
        <f>NA()</f>
        <v>#N/A</v>
      </c>
      <c r="AY34" s="68" t="e">
        <f>NA()</f>
        <v>#N/A</v>
      </c>
      <c r="AZ34" s="68" t="e">
        <f>NA()</f>
        <v>#N/A</v>
      </c>
      <c r="BA34" s="68" t="e">
        <f>NA()</f>
        <v>#N/A</v>
      </c>
      <c r="BB34" s="68" t="e">
        <f>NA()</f>
        <v>#N/A</v>
      </c>
      <c r="BC34" s="68" t="e">
        <f>NA()</f>
        <v>#N/A</v>
      </c>
      <c r="BD34" s="68" t="e">
        <f>NA()</f>
        <v>#N/A</v>
      </c>
      <c r="BE34" s="68">
        <v>7</v>
      </c>
      <c r="BF34" s="68" t="e">
        <f>NA()</f>
        <v>#N/A</v>
      </c>
      <c r="BG34" s="68" t="e">
        <f>NA()</f>
        <v>#N/A</v>
      </c>
      <c r="BH34" s="68">
        <v>2</v>
      </c>
      <c r="BI34" s="68">
        <v>1</v>
      </c>
      <c r="BJ34" s="68">
        <v>1</v>
      </c>
      <c r="BK34" s="68">
        <v>2</v>
      </c>
      <c r="BL34" s="68" t="e">
        <f>NA()</f>
        <v>#N/A</v>
      </c>
      <c r="BM34" s="68" t="e">
        <f>NA()</f>
        <v>#N/A</v>
      </c>
      <c r="BN34" s="64" t="str">
        <f t="shared" si="5"/>
        <v>Saturn Orbit</v>
      </c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8">
        <v>1</v>
      </c>
      <c r="CT34" s="66"/>
      <c r="CU34" s="68"/>
      <c r="CV34" s="68">
        <v>1</v>
      </c>
      <c r="CW34" s="68"/>
      <c r="CX34" s="68"/>
      <c r="CY34" s="68">
        <v>1</v>
      </c>
      <c r="CZ34" s="66"/>
      <c r="DA34" s="66"/>
      <c r="DB34" s="66"/>
    </row>
    <row r="35" spans="1:106" ht="12" customHeight="1" x14ac:dyDescent="0.15">
      <c r="A35" s="4"/>
      <c r="B35" s="96"/>
      <c r="C35" s="99" t="str">
        <f t="shared" ref="C35" si="28">IF(B35="", "", "to")</f>
        <v/>
      </c>
      <c r="D35" s="102"/>
      <c r="E35" s="99" t="str" cm="1">
        <f t="array" ref="E35">IF(B35="", "", _xlfn.XLOOKUP(B35, Origins, _xlfn.XLOOKUP(D35, Destinations, Maneuver_Years, ""), ""))</f>
        <v/>
      </c>
      <c r="F35" s="105"/>
      <c r="G35" s="106" t="str">
        <f>IF(B35="","",ROUNDUP(E35*F35,0))</f>
        <v/>
      </c>
      <c r="H35" s="100" t="str" cm="1">
        <f t="array" ref="H35">IF(B35="", "", _xlfn.XLOOKUP(B35, Origins, _xlfn.XLOOKUP(D35, Destinations, Maneuver_Difficulties,"")))</f>
        <v/>
      </c>
      <c r="I35" s="100" t="str">
        <f t="shared" ref="I35" si="29">IF(AND(F35&lt;1, F35&gt;0), ROUNDUP(H35/F35, 0), H35)</f>
        <v/>
      </c>
      <c r="J35" s="69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71"/>
      <c r="S35" s="72"/>
      <c r="T35" s="43"/>
      <c r="U35" s="5"/>
      <c r="V35" s="66"/>
      <c r="W35" s="66"/>
      <c r="X35" s="66"/>
      <c r="Y35" s="85"/>
      <c r="Z35" s="64" t="s">
        <v>62</v>
      </c>
      <c r="AA35" s="68" t="e">
        <f>NA()</f>
        <v>#N/A</v>
      </c>
      <c r="AB35" s="68" t="e">
        <f>NA()</f>
        <v>#N/A</v>
      </c>
      <c r="AC35" s="68" t="e">
        <f>NA()</f>
        <v>#N/A</v>
      </c>
      <c r="AD35" s="68" t="e">
        <f>NA()</f>
        <v>#N/A</v>
      </c>
      <c r="AE35" s="68" t="e">
        <f>NA()</f>
        <v>#N/A</v>
      </c>
      <c r="AF35" s="68" t="e">
        <f>NA()</f>
        <v>#N/A</v>
      </c>
      <c r="AG35" s="68" t="e">
        <f>NA()</f>
        <v>#N/A</v>
      </c>
      <c r="AH35" s="68" t="e">
        <f>NA()</f>
        <v>#N/A</v>
      </c>
      <c r="AI35" s="68" t="e">
        <f>NA()</f>
        <v>#N/A</v>
      </c>
      <c r="AJ35" s="68" t="e">
        <f>NA()</f>
        <v>#N/A</v>
      </c>
      <c r="AK35" s="68" t="e">
        <f>NA()</f>
        <v>#N/A</v>
      </c>
      <c r="AL35" s="68" t="e">
        <f>NA()</f>
        <v>#N/A</v>
      </c>
      <c r="AM35" s="68" t="e">
        <f>NA()</f>
        <v>#N/A</v>
      </c>
      <c r="AN35" s="68" t="e">
        <f>NA()</f>
        <v>#N/A</v>
      </c>
      <c r="AO35" s="68" t="e">
        <f>NA()</f>
        <v>#N/A</v>
      </c>
      <c r="AP35" s="68" t="e">
        <f>NA()</f>
        <v>#N/A</v>
      </c>
      <c r="AQ35" s="68" t="e">
        <f>NA()</f>
        <v>#N/A</v>
      </c>
      <c r="AR35" s="68" t="e">
        <f>NA()</f>
        <v>#N/A</v>
      </c>
      <c r="AS35" s="68" t="e">
        <f>NA()</f>
        <v>#N/A</v>
      </c>
      <c r="AT35" s="68" t="e">
        <f>NA()</f>
        <v>#N/A</v>
      </c>
      <c r="AU35" s="68" t="e">
        <f>NA()</f>
        <v>#N/A</v>
      </c>
      <c r="AV35" s="68" t="e">
        <f>NA()</f>
        <v>#N/A</v>
      </c>
      <c r="AW35" s="68" t="e">
        <f>NA()</f>
        <v>#N/A</v>
      </c>
      <c r="AX35" s="68" t="e">
        <f>NA()</f>
        <v>#N/A</v>
      </c>
      <c r="AY35" s="68" t="e">
        <f>NA()</f>
        <v>#N/A</v>
      </c>
      <c r="AZ35" s="68" t="e">
        <f>NA()</f>
        <v>#N/A</v>
      </c>
      <c r="BA35" s="68" t="e">
        <f>NA()</f>
        <v>#N/A</v>
      </c>
      <c r="BB35" s="68" t="e">
        <f>NA()</f>
        <v>#N/A</v>
      </c>
      <c r="BC35" s="68" t="e">
        <f>NA()</f>
        <v>#N/A</v>
      </c>
      <c r="BD35" s="68" t="e">
        <f>NA()</f>
        <v>#N/A</v>
      </c>
      <c r="BE35" s="68" t="e">
        <f>NA()</f>
        <v>#N/A</v>
      </c>
      <c r="BF35" s="68">
        <v>2</v>
      </c>
      <c r="BG35" s="68" t="e">
        <f>NA()</f>
        <v>#N/A</v>
      </c>
      <c r="BH35" s="68" t="e">
        <f>NA()</f>
        <v>#N/A</v>
      </c>
      <c r="BI35" s="68" t="e">
        <f>NA()</f>
        <v>#N/A</v>
      </c>
      <c r="BJ35" s="68">
        <v>0</v>
      </c>
      <c r="BK35" s="68" t="e">
        <f>NA()</f>
        <v>#N/A</v>
      </c>
      <c r="BL35" s="68" t="e">
        <f>NA()</f>
        <v>#N/A</v>
      </c>
      <c r="BM35" s="68" t="e">
        <f>NA()</f>
        <v>#N/A</v>
      </c>
      <c r="BN35" s="64" t="str">
        <f t="shared" si="5"/>
        <v>Titan Orbit</v>
      </c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8">
        <v>1</v>
      </c>
      <c r="CU35" s="66"/>
      <c r="CV35" s="66"/>
      <c r="CW35" s="66"/>
      <c r="CX35" s="66"/>
      <c r="CY35" s="66"/>
      <c r="CZ35" s="66"/>
      <c r="DA35" s="66"/>
      <c r="DB35" s="66"/>
    </row>
    <row r="36" spans="1:106" ht="12" customHeight="1" x14ac:dyDescent="0.15">
      <c r="A36" s="4"/>
      <c r="B36" s="97"/>
      <c r="C36" s="100"/>
      <c r="D36" s="103"/>
      <c r="E36" s="100"/>
      <c r="F36" s="105"/>
      <c r="G36" s="106"/>
      <c r="H36" s="100"/>
      <c r="I36" s="100"/>
      <c r="J36" s="69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73"/>
      <c r="S36" s="74"/>
      <c r="T36" s="44"/>
      <c r="U36" s="5"/>
      <c r="V36" s="66"/>
      <c r="W36" s="66"/>
      <c r="X36" s="66"/>
      <c r="Y36" s="85"/>
      <c r="Z36" s="64" t="s">
        <v>63</v>
      </c>
      <c r="AA36" s="68" t="e">
        <f>NA()</f>
        <v>#N/A</v>
      </c>
      <c r="AB36" s="68" t="e">
        <f>NA()</f>
        <v>#N/A</v>
      </c>
      <c r="AC36" s="68" t="e">
        <f>NA()</f>
        <v>#N/A</v>
      </c>
      <c r="AD36" s="68" t="e">
        <f>NA()</f>
        <v>#N/A</v>
      </c>
      <c r="AE36" s="68" t="e">
        <f>NA()</f>
        <v>#N/A</v>
      </c>
      <c r="AF36" s="68" t="e">
        <f>NA()</f>
        <v>#N/A</v>
      </c>
      <c r="AG36" s="68" t="e">
        <f>NA()</f>
        <v>#N/A</v>
      </c>
      <c r="AH36" s="68" t="e">
        <f>NA()</f>
        <v>#N/A</v>
      </c>
      <c r="AI36" s="68" t="e">
        <f>NA()</f>
        <v>#N/A</v>
      </c>
      <c r="AJ36" s="68" t="e">
        <f>NA()</f>
        <v>#N/A</v>
      </c>
      <c r="AK36" s="68" t="e">
        <f>NA()</f>
        <v>#N/A</v>
      </c>
      <c r="AL36" s="68" t="e">
        <f>NA()</f>
        <v>#N/A</v>
      </c>
      <c r="AM36" s="68" t="e">
        <f>NA()</f>
        <v>#N/A</v>
      </c>
      <c r="AN36" s="68" t="e">
        <f>NA()</f>
        <v>#N/A</v>
      </c>
      <c r="AO36" s="68" t="e">
        <f>NA()</f>
        <v>#N/A</v>
      </c>
      <c r="AP36" s="68" t="e">
        <f>NA()</f>
        <v>#N/A</v>
      </c>
      <c r="AQ36" s="68" t="e">
        <f>NA()</f>
        <v>#N/A</v>
      </c>
      <c r="AR36" s="68" t="e">
        <f>NA()</f>
        <v>#N/A</v>
      </c>
      <c r="AS36" s="68" t="e">
        <f>NA()</f>
        <v>#N/A</v>
      </c>
      <c r="AT36" s="68" t="e">
        <f>NA()</f>
        <v>#N/A</v>
      </c>
      <c r="AU36" s="68" t="e">
        <f>NA()</f>
        <v>#N/A</v>
      </c>
      <c r="AV36" s="68" t="e">
        <f>NA()</f>
        <v>#N/A</v>
      </c>
      <c r="AW36" s="68" t="e">
        <f>NA()</f>
        <v>#N/A</v>
      </c>
      <c r="AX36" s="68" t="e">
        <f>NA()</f>
        <v>#N/A</v>
      </c>
      <c r="AY36" s="68" t="e">
        <f>NA()</f>
        <v>#N/A</v>
      </c>
      <c r="AZ36" s="68" t="e">
        <f>NA()</f>
        <v>#N/A</v>
      </c>
      <c r="BA36" s="68" t="e">
        <f>NA()</f>
        <v>#N/A</v>
      </c>
      <c r="BB36" s="68" t="e">
        <f>NA()</f>
        <v>#N/A</v>
      </c>
      <c r="BC36" s="68" t="e">
        <f>NA()</f>
        <v>#N/A</v>
      </c>
      <c r="BD36" s="68" t="e">
        <f>NA()</f>
        <v>#N/A</v>
      </c>
      <c r="BE36" s="68" t="e">
        <f>NA()</f>
        <v>#N/A</v>
      </c>
      <c r="BF36" s="68" t="e">
        <f>NA()</f>
        <v>#N/A</v>
      </c>
      <c r="BG36" s="68" t="e">
        <f>NA()</f>
        <v>#N/A</v>
      </c>
      <c r="BH36" s="68">
        <v>2</v>
      </c>
      <c r="BI36" s="68" t="e">
        <f>NA()</f>
        <v>#N/A</v>
      </c>
      <c r="BJ36" s="68" t="e">
        <f>NA()</f>
        <v>#N/A</v>
      </c>
      <c r="BK36" s="68" t="e">
        <f>NA()</f>
        <v>#N/A</v>
      </c>
      <c r="BL36" s="68" t="e">
        <f>NA()</f>
        <v>#N/A</v>
      </c>
      <c r="BM36" s="68" t="e">
        <f>NA()</f>
        <v>#N/A</v>
      </c>
      <c r="BN36" s="64" t="str">
        <f t="shared" si="5"/>
        <v>Titan</v>
      </c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</row>
    <row r="37" spans="1:106" ht="12" customHeight="1" x14ac:dyDescent="0.15">
      <c r="A37" s="4"/>
      <c r="B37" s="97"/>
      <c r="C37" s="100"/>
      <c r="D37" s="103"/>
      <c r="E37" s="100"/>
      <c r="F37" s="105"/>
      <c r="G37" s="106"/>
      <c r="H37" s="100"/>
      <c r="I37" s="100"/>
      <c r="J37" s="69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79" t="s">
        <v>48</v>
      </c>
      <c r="S37" s="81" t="str">
        <f>IF(B35="", "", I35*P39)</f>
        <v/>
      </c>
      <c r="T37" s="45"/>
      <c r="U37" s="5"/>
      <c r="V37" s="66"/>
      <c r="W37" s="66"/>
      <c r="X37" s="66"/>
      <c r="Y37" s="85"/>
      <c r="Z37" s="64" t="s">
        <v>64</v>
      </c>
      <c r="AA37" s="68" t="e">
        <f>NA()</f>
        <v>#N/A</v>
      </c>
      <c r="AB37" s="68" t="e">
        <f>NA()</f>
        <v>#N/A</v>
      </c>
      <c r="AC37" s="68" t="e">
        <f>NA()</f>
        <v>#N/A</v>
      </c>
      <c r="AD37" s="68" t="e">
        <f>NA()</f>
        <v>#N/A</v>
      </c>
      <c r="AE37" s="68" t="e">
        <f>NA()</f>
        <v>#N/A</v>
      </c>
      <c r="AF37" s="68" t="e">
        <f>NA()</f>
        <v>#N/A</v>
      </c>
      <c r="AG37" s="68" t="e">
        <f>NA()</f>
        <v>#N/A</v>
      </c>
      <c r="AH37" s="68" t="e">
        <f>NA()</f>
        <v>#N/A</v>
      </c>
      <c r="AI37" s="68" t="e">
        <f>NA()</f>
        <v>#N/A</v>
      </c>
      <c r="AJ37" s="68" t="e">
        <f>NA()</f>
        <v>#N/A</v>
      </c>
      <c r="AK37" s="68" t="e">
        <f>NA()</f>
        <v>#N/A</v>
      </c>
      <c r="AL37" s="68" t="e">
        <f>NA()</f>
        <v>#N/A</v>
      </c>
      <c r="AM37" s="68" t="e">
        <f>NA()</f>
        <v>#N/A</v>
      </c>
      <c r="AN37" s="68" t="e">
        <f>NA()</f>
        <v>#N/A</v>
      </c>
      <c r="AO37" s="68" t="e">
        <f>NA()</f>
        <v>#N/A</v>
      </c>
      <c r="AP37" s="68" t="e">
        <f>NA()</f>
        <v>#N/A</v>
      </c>
      <c r="AQ37" s="68" t="e">
        <f>NA()</f>
        <v>#N/A</v>
      </c>
      <c r="AR37" s="68" t="e">
        <f>NA()</f>
        <v>#N/A</v>
      </c>
      <c r="AS37" s="68" t="e">
        <f>NA()</f>
        <v>#N/A</v>
      </c>
      <c r="AT37" s="68" t="e">
        <f>NA()</f>
        <v>#N/A</v>
      </c>
      <c r="AU37" s="68" t="e">
        <f>NA()</f>
        <v>#N/A</v>
      </c>
      <c r="AV37" s="68" t="e">
        <f>NA()</f>
        <v>#N/A</v>
      </c>
      <c r="AW37" s="68" t="e">
        <f>NA()</f>
        <v>#N/A</v>
      </c>
      <c r="AX37" s="68" t="e">
        <f>NA()</f>
        <v>#N/A</v>
      </c>
      <c r="AY37" s="68" t="e">
        <f>NA()</f>
        <v>#N/A</v>
      </c>
      <c r="AZ37" s="68" t="e">
        <f>NA()</f>
        <v>#N/A</v>
      </c>
      <c r="BA37" s="68" t="e">
        <f>NA()</f>
        <v>#N/A</v>
      </c>
      <c r="BB37" s="68" t="e">
        <f>NA()</f>
        <v>#N/A</v>
      </c>
      <c r="BC37" s="68" t="e">
        <f>NA()</f>
        <v>#N/A</v>
      </c>
      <c r="BD37" s="68" t="e">
        <f>NA()</f>
        <v>#N/A</v>
      </c>
      <c r="BE37" s="68" t="e">
        <f>NA()</f>
        <v>#N/A</v>
      </c>
      <c r="BF37" s="68">
        <v>2</v>
      </c>
      <c r="BG37" s="68" t="e">
        <f>NA()</f>
        <v>#N/A</v>
      </c>
      <c r="BH37" s="68" t="e">
        <f>NA()</f>
        <v>#N/A</v>
      </c>
      <c r="BI37" s="68" t="e">
        <f>NA()</f>
        <v>#N/A</v>
      </c>
      <c r="BJ37" s="68" t="e">
        <f>NA()</f>
        <v>#N/A</v>
      </c>
      <c r="BK37" s="68" t="e">
        <f>NA()</f>
        <v>#N/A</v>
      </c>
      <c r="BL37" s="68" t="e">
        <f>NA()</f>
        <v>#N/A</v>
      </c>
      <c r="BM37" s="68" t="e">
        <f>NA()</f>
        <v>#N/A</v>
      </c>
      <c r="BN37" s="64" t="str">
        <f t="shared" si="5"/>
        <v>Enceladus</v>
      </c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8">
        <v>1</v>
      </c>
      <c r="CU37" s="66"/>
      <c r="CV37" s="66"/>
      <c r="CW37" s="66"/>
      <c r="CX37" s="66"/>
      <c r="CY37" s="66"/>
      <c r="CZ37" s="66"/>
      <c r="DA37" s="66"/>
      <c r="DB37" s="66"/>
    </row>
    <row r="38" spans="1:106" ht="12" customHeight="1" x14ac:dyDescent="0.15">
      <c r="A38" s="4"/>
      <c r="B38" s="97"/>
      <c r="C38" s="100"/>
      <c r="D38" s="103"/>
      <c r="E38" s="100"/>
      <c r="F38" s="105"/>
      <c r="G38" s="106"/>
      <c r="H38" s="100"/>
      <c r="I38" s="100"/>
      <c r="J38" s="69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80"/>
      <c r="S38" s="82"/>
      <c r="T38" s="44"/>
      <c r="U38" s="5"/>
      <c r="V38" s="66"/>
      <c r="W38" s="66"/>
      <c r="X38" s="66"/>
      <c r="Y38" s="86"/>
      <c r="Z38" s="64" t="s">
        <v>53</v>
      </c>
      <c r="AA38" s="68" t="e">
        <f>NA()</f>
        <v>#N/A</v>
      </c>
      <c r="AB38" s="68" t="e">
        <f>NA()</f>
        <v>#N/A</v>
      </c>
      <c r="AC38" s="68" t="e">
        <f>NA()</f>
        <v>#N/A</v>
      </c>
      <c r="AD38" s="68" t="e">
        <f>NA()</f>
        <v>#N/A</v>
      </c>
      <c r="AE38" s="68" t="e">
        <f>NA()</f>
        <v>#N/A</v>
      </c>
      <c r="AF38" s="68" t="e">
        <f>NA()</f>
        <v>#N/A</v>
      </c>
      <c r="AG38" s="68" t="e">
        <f>NA()</f>
        <v>#N/A</v>
      </c>
      <c r="AH38" s="68" t="e">
        <f>NA()</f>
        <v>#N/A</v>
      </c>
      <c r="AI38" s="68">
        <v>4</v>
      </c>
      <c r="AJ38" s="68" t="e">
        <f>NA()</f>
        <v>#N/A</v>
      </c>
      <c r="AK38" s="68" t="e">
        <f>NA()</f>
        <v>#N/A</v>
      </c>
      <c r="AL38" s="68" t="e">
        <f>NA()</f>
        <v>#N/A</v>
      </c>
      <c r="AM38" s="68" t="e">
        <f>NA()</f>
        <v>#N/A</v>
      </c>
      <c r="AN38" s="68" t="e">
        <f>NA()</f>
        <v>#N/A</v>
      </c>
      <c r="AO38" s="68" t="e">
        <f>NA()</f>
        <v>#N/A</v>
      </c>
      <c r="AP38" s="68" t="e">
        <f>NA()</f>
        <v>#N/A</v>
      </c>
      <c r="AQ38" s="68" t="e">
        <f>NA()</f>
        <v>#N/A</v>
      </c>
      <c r="AR38" s="68" t="e">
        <f>NA()</f>
        <v>#N/A</v>
      </c>
      <c r="AS38" s="68" t="e">
        <f>NA()</f>
        <v>#N/A</v>
      </c>
      <c r="AT38" s="68" t="e">
        <f>NA()</f>
        <v>#N/A</v>
      </c>
      <c r="AU38" s="68" t="e">
        <f>NA()</f>
        <v>#N/A</v>
      </c>
      <c r="AV38" s="68" t="e">
        <f>NA()</f>
        <v>#N/A</v>
      </c>
      <c r="AW38" s="68" t="e">
        <f>NA()</f>
        <v>#N/A</v>
      </c>
      <c r="AX38" s="68" t="e">
        <f>NA()</f>
        <v>#N/A</v>
      </c>
      <c r="AY38" s="68" t="e">
        <f>NA()</f>
        <v>#N/A</v>
      </c>
      <c r="AZ38" s="68" t="e">
        <f>NA()</f>
        <v>#N/A</v>
      </c>
      <c r="BA38" s="68" t="e">
        <f>NA()</f>
        <v>#N/A</v>
      </c>
      <c r="BB38" s="68" t="e">
        <f>NA()</f>
        <v>#N/A</v>
      </c>
      <c r="BC38" s="68" t="e">
        <f>NA()</f>
        <v>#N/A</v>
      </c>
      <c r="BD38" s="68" t="e">
        <f>NA()</f>
        <v>#N/A</v>
      </c>
      <c r="BE38" s="68" t="e">
        <f>NA()</f>
        <v>#N/A</v>
      </c>
      <c r="BF38" s="68" t="e">
        <f>NA()</f>
        <v>#N/A</v>
      </c>
      <c r="BG38" s="68" t="e">
        <f>NA()</f>
        <v>#N/A</v>
      </c>
      <c r="BH38" s="68" t="e">
        <f>NA()</f>
        <v>#N/A</v>
      </c>
      <c r="BI38" s="68" t="e">
        <f>NA()</f>
        <v>#N/A</v>
      </c>
      <c r="BJ38" s="68" t="e">
        <f>NA()</f>
        <v>#N/A</v>
      </c>
      <c r="BK38" s="68" t="e">
        <f>NA()</f>
        <v>#N/A</v>
      </c>
      <c r="BL38" s="68" t="e">
        <f>NA()</f>
        <v>#N/A</v>
      </c>
      <c r="BM38" s="68">
        <v>0</v>
      </c>
      <c r="BN38" s="64" t="str">
        <f t="shared" si="5"/>
        <v>Uranus Fly-by</v>
      </c>
      <c r="BO38" s="66"/>
      <c r="BP38" s="66"/>
      <c r="BQ38" s="66"/>
      <c r="BR38" s="66"/>
      <c r="BS38" s="66"/>
      <c r="BT38" s="66"/>
      <c r="BU38" s="66"/>
      <c r="BV38" s="66"/>
      <c r="BW38" s="68">
        <v>9</v>
      </c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>
        <v>4</v>
      </c>
      <c r="DB38" s="66"/>
    </row>
    <row r="39" spans="1:106" ht="12" customHeight="1" x14ac:dyDescent="0.15">
      <c r="A39" s="4"/>
      <c r="B39" s="98"/>
      <c r="C39" s="101"/>
      <c r="D39" s="104"/>
      <c r="E39" s="101"/>
      <c r="F39" s="105"/>
      <c r="G39" s="107"/>
      <c r="H39" s="101"/>
      <c r="I39" s="101"/>
      <c r="J39" s="70"/>
      <c r="K39" s="87"/>
      <c r="L39" s="88"/>
      <c r="M39" s="88"/>
      <c r="N39" s="89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46"/>
      <c r="U39" s="5"/>
      <c r="Z39" s="1"/>
      <c r="BN39" s="1"/>
    </row>
    <row r="40" spans="1:106" ht="12" customHeight="1" x14ac:dyDescent="0.15">
      <c r="A40" s="4"/>
      <c r="B40" s="96"/>
      <c r="C40" s="99" t="str">
        <f t="shared" ref="C40" si="34">IF(B40="", "", "to")</f>
        <v/>
      </c>
      <c r="D40" s="102"/>
      <c r="E40" s="99" t="str" cm="1">
        <f t="array" ref="E40">IF(B40="", "", _xlfn.XLOOKUP(B40, Origins, _xlfn.XLOOKUP(D40, Destinations, Maneuver_Years, ""), ""))</f>
        <v/>
      </c>
      <c r="F40" s="105"/>
      <c r="G40" s="111" t="str">
        <f>IF(B40="","",ROUNDUP(E40*F40,0))</f>
        <v/>
      </c>
      <c r="H40" s="100" t="str" cm="1">
        <f t="array" ref="H40">IF(B40="", "", _xlfn.XLOOKUP(B40, Origins, _xlfn.XLOOKUP(D40, Destinations, Maneuver_Difficulties,"")))</f>
        <v/>
      </c>
      <c r="I40" s="99" t="str">
        <f t="shared" ref="I40" si="35">IF(AND(F40&lt;1, F40&gt;0), ROUNDUP(H40/F40, 0), H40)</f>
        <v/>
      </c>
      <c r="J40" s="108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36">IF(M40="", "", M40*O40)</f>
        <v/>
      </c>
      <c r="Q40" s="20" t="str">
        <f t="shared" ref="Q40:Q43" si="37">IF(N40="", "", N40*O40)</f>
        <v/>
      </c>
      <c r="R40" s="109"/>
      <c r="S40" s="110"/>
      <c r="T40" s="43"/>
      <c r="U40" s="5"/>
    </row>
    <row r="41" spans="1:106" ht="12" customHeight="1" x14ac:dyDescent="0.15">
      <c r="A41" s="4"/>
      <c r="B41" s="97"/>
      <c r="C41" s="100"/>
      <c r="D41" s="103"/>
      <c r="E41" s="100"/>
      <c r="F41" s="105"/>
      <c r="G41" s="106"/>
      <c r="H41" s="100"/>
      <c r="I41" s="100"/>
      <c r="J41" s="69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73"/>
      <c r="S41" s="74"/>
      <c r="T41" s="44"/>
      <c r="U41" s="5"/>
    </row>
    <row r="42" spans="1:106" ht="12" customHeight="1" x14ac:dyDescent="0.15">
      <c r="A42" s="4"/>
      <c r="B42" s="97"/>
      <c r="C42" s="100"/>
      <c r="D42" s="103"/>
      <c r="E42" s="100"/>
      <c r="F42" s="105"/>
      <c r="G42" s="106"/>
      <c r="H42" s="100"/>
      <c r="I42" s="100"/>
      <c r="J42" s="69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79" t="s">
        <v>48</v>
      </c>
      <c r="S42" s="81" t="str">
        <f>IF(B40="", "", I40*P44)</f>
        <v/>
      </c>
      <c r="T42" s="45"/>
      <c r="U42" s="5"/>
    </row>
    <row r="43" spans="1:106" ht="12" customHeight="1" x14ac:dyDescent="0.15">
      <c r="A43" s="4"/>
      <c r="B43" s="97"/>
      <c r="C43" s="100"/>
      <c r="D43" s="103"/>
      <c r="E43" s="100"/>
      <c r="F43" s="105"/>
      <c r="G43" s="106"/>
      <c r="H43" s="100"/>
      <c r="I43" s="100"/>
      <c r="J43" s="69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80"/>
      <c r="S43" s="82"/>
      <c r="T43" s="44"/>
      <c r="U43" s="5"/>
    </row>
    <row r="44" spans="1:106" ht="12" customHeight="1" x14ac:dyDescent="0.15">
      <c r="A44" s="4"/>
      <c r="B44" s="98"/>
      <c r="C44" s="101"/>
      <c r="D44" s="104"/>
      <c r="E44" s="101"/>
      <c r="F44" s="105"/>
      <c r="G44" s="107"/>
      <c r="H44" s="101"/>
      <c r="I44" s="101"/>
      <c r="J44" s="70"/>
      <c r="K44" s="87"/>
      <c r="L44" s="88"/>
      <c r="M44" s="88"/>
      <c r="N44" s="89"/>
      <c r="O44" s="16" t="s">
        <v>47</v>
      </c>
      <c r="P44" s="17" t="str">
        <f t="shared" ref="P44" si="38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39">IF($B40="","",IF(Q44 &gt;= S42, "Y", "N"))</f>
        <v/>
      </c>
      <c r="T44" s="46"/>
      <c r="U44" s="5"/>
    </row>
    <row r="45" spans="1:106" x14ac:dyDescent="0.15">
      <c r="A45" s="4"/>
      <c r="B45" s="96"/>
      <c r="C45" s="100" t="str">
        <f t="shared" ref="C45" si="40">IF(B45="", "", "to")</f>
        <v/>
      </c>
      <c r="D45" s="102"/>
      <c r="E45" s="99" t="str" cm="1">
        <f t="array" ref="E45">IF(B45="", "", _xlfn.XLOOKUP(B45, Origins, _xlfn.XLOOKUP(D45, Destinations, Maneuver_Years, ""), ""))</f>
        <v/>
      </c>
      <c r="F45" s="70"/>
      <c r="G45" s="106" t="str">
        <f>IF(B45="","",ROUNDUP(E45*F45,0))</f>
        <v/>
      </c>
      <c r="H45" s="100" t="str" cm="1">
        <f t="array" ref="H45">IF(B45="", "", _xlfn.XLOOKUP(B45, Origins, _xlfn.XLOOKUP(D45, Destinations, Maneuver_Difficulties,"")))</f>
        <v/>
      </c>
      <c r="I45" s="100" t="str">
        <f t="shared" ref="I45" si="41">IF(AND(F45&lt;1, F45&gt;0), ROUNDUP(H45/F45, 0), H45)</f>
        <v/>
      </c>
      <c r="J45" s="69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42">IF(M45="", "", M45*O45)</f>
        <v/>
      </c>
      <c r="Q45" s="13" t="str">
        <f t="shared" ref="Q45:Q48" si="43">IF(N45="", "", N45*O45)</f>
        <v/>
      </c>
      <c r="R45" s="71"/>
      <c r="S45" s="72"/>
      <c r="T45" s="44"/>
      <c r="U45" s="5"/>
    </row>
    <row r="46" spans="1:106" x14ac:dyDescent="0.15">
      <c r="A46" s="4"/>
      <c r="B46" s="97"/>
      <c r="C46" s="100"/>
      <c r="D46" s="103"/>
      <c r="E46" s="100"/>
      <c r="F46" s="105"/>
      <c r="G46" s="106"/>
      <c r="H46" s="100"/>
      <c r="I46" s="100"/>
      <c r="J46" s="69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73"/>
      <c r="S46" s="74"/>
      <c r="T46" s="44"/>
      <c r="U46" s="5"/>
    </row>
    <row r="47" spans="1:106" x14ac:dyDescent="0.15">
      <c r="A47" s="4"/>
      <c r="B47" s="97"/>
      <c r="C47" s="100"/>
      <c r="D47" s="103"/>
      <c r="E47" s="100"/>
      <c r="F47" s="105"/>
      <c r="G47" s="106"/>
      <c r="H47" s="100"/>
      <c r="I47" s="100"/>
      <c r="J47" s="69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79" t="s">
        <v>48</v>
      </c>
      <c r="S47" s="81" t="str">
        <f>IF(B45="", "", I45*P49)</f>
        <v/>
      </c>
      <c r="T47" s="45"/>
      <c r="U47" s="5"/>
    </row>
    <row r="48" spans="1:106" x14ac:dyDescent="0.15">
      <c r="A48" s="4"/>
      <c r="B48" s="97"/>
      <c r="C48" s="100"/>
      <c r="D48" s="103"/>
      <c r="E48" s="100"/>
      <c r="F48" s="105"/>
      <c r="G48" s="106"/>
      <c r="H48" s="100"/>
      <c r="I48" s="100"/>
      <c r="J48" s="69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80"/>
      <c r="S48" s="82"/>
      <c r="T48" s="44"/>
      <c r="U48" s="5"/>
    </row>
    <row r="49" spans="1:21" x14ac:dyDescent="0.15">
      <c r="A49" s="4"/>
      <c r="B49" s="98"/>
      <c r="C49" s="101"/>
      <c r="D49" s="104"/>
      <c r="E49" s="101"/>
      <c r="F49" s="105"/>
      <c r="G49" s="107"/>
      <c r="H49" s="101"/>
      <c r="I49" s="101"/>
      <c r="J49" s="70"/>
      <c r="K49" s="87"/>
      <c r="L49" s="88"/>
      <c r="M49" s="88"/>
      <c r="N49" s="89"/>
      <c r="O49" s="16" t="s">
        <v>47</v>
      </c>
      <c r="P49" s="17" t="str">
        <f t="shared" ref="P49" si="44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45">IF($B45="","",IF(Q49 &gt;= S47, "Y", "N"))</f>
        <v/>
      </c>
      <c r="T49" s="46"/>
      <c r="U49" s="5"/>
    </row>
    <row r="50" spans="1:21" x14ac:dyDescent="0.15">
      <c r="A50" s="4"/>
      <c r="B50" s="96"/>
      <c r="C50" s="100" t="str">
        <f t="shared" ref="C50" si="46">IF(B50="", "", "to")</f>
        <v/>
      </c>
      <c r="D50" s="102"/>
      <c r="E50" s="99" t="str" cm="1">
        <f t="array" ref="E50">IF(B50="", "", _xlfn.XLOOKUP(B50, Origins, _xlfn.XLOOKUP(D50, Destinations, Maneuver_Years, ""), ""))</f>
        <v/>
      </c>
      <c r="F50" s="70"/>
      <c r="G50" s="106" t="str">
        <f>IF(B50="","",ROUNDUP(E50*F50,0))</f>
        <v/>
      </c>
      <c r="H50" s="100" t="str" cm="1">
        <f t="array" ref="H50">IF(B50="", "", _xlfn.XLOOKUP(B50, Origins, _xlfn.XLOOKUP(D50, Destinations, Maneuver_Difficulties,"")))</f>
        <v/>
      </c>
      <c r="I50" s="100" t="str">
        <f t="shared" ref="I50" si="47">IF(AND(F50&lt;1, F50&gt;0), ROUNDUP(H50/F50, 0), H50)</f>
        <v/>
      </c>
      <c r="J50" s="69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71"/>
      <c r="S50" s="72"/>
      <c r="T50" s="44"/>
      <c r="U50" s="5"/>
    </row>
    <row r="51" spans="1:21" x14ac:dyDescent="0.15">
      <c r="A51" s="4"/>
      <c r="B51" s="97"/>
      <c r="C51" s="100"/>
      <c r="D51" s="103"/>
      <c r="E51" s="100"/>
      <c r="F51" s="105"/>
      <c r="G51" s="106"/>
      <c r="H51" s="100"/>
      <c r="I51" s="100"/>
      <c r="J51" s="69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73"/>
      <c r="S51" s="74"/>
      <c r="T51" s="44"/>
      <c r="U51" s="5"/>
    </row>
    <row r="52" spans="1:21" x14ac:dyDescent="0.15">
      <c r="A52" s="4"/>
      <c r="B52" s="97"/>
      <c r="C52" s="100"/>
      <c r="D52" s="103"/>
      <c r="E52" s="100"/>
      <c r="F52" s="105"/>
      <c r="G52" s="106"/>
      <c r="H52" s="100"/>
      <c r="I52" s="100"/>
      <c r="J52" s="69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79" t="s">
        <v>48</v>
      </c>
      <c r="S52" s="81" t="str">
        <f>IF(B50="", "", I50*P54)</f>
        <v/>
      </c>
      <c r="T52" s="45"/>
      <c r="U52" s="5"/>
    </row>
    <row r="53" spans="1:21" x14ac:dyDescent="0.15">
      <c r="A53" s="4"/>
      <c r="B53" s="97"/>
      <c r="C53" s="100"/>
      <c r="D53" s="103"/>
      <c r="E53" s="100"/>
      <c r="F53" s="105"/>
      <c r="G53" s="106"/>
      <c r="H53" s="100"/>
      <c r="I53" s="100"/>
      <c r="J53" s="69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80"/>
      <c r="S53" s="82"/>
      <c r="T53" s="44"/>
      <c r="U53" s="5"/>
    </row>
    <row r="54" spans="1:21" ht="13" thickBot="1" x14ac:dyDescent="0.2">
      <c r="A54" s="4"/>
      <c r="B54" s="117"/>
      <c r="C54" s="112"/>
      <c r="D54" s="118"/>
      <c r="E54" s="112"/>
      <c r="F54" s="119"/>
      <c r="G54" s="120"/>
      <c r="H54" s="112"/>
      <c r="I54" s="112"/>
      <c r="J54" s="113"/>
      <c r="K54" s="114"/>
      <c r="L54" s="115"/>
      <c r="M54" s="115"/>
      <c r="N54" s="116"/>
      <c r="O54" s="48" t="s">
        <v>47</v>
      </c>
      <c r="P54" s="49" t="str">
        <f t="shared" ref="P54" si="50">IF(J50="","",J50+SUM(P50:P53))</f>
        <v/>
      </c>
      <c r="Q54" s="49" t="str">
        <f>IF(B50="", "", SUM(Q50:Q53))</f>
        <v/>
      </c>
      <c r="R54" s="50" t="s">
        <v>41</v>
      </c>
      <c r="S54" s="51" t="str">
        <f t="shared" ref="S54" si="51">IF($B50="","",IF(Q54 &gt;= S52, "Y", "N"))</f>
        <v/>
      </c>
      <c r="T54" s="52"/>
      <c r="U54" s="5"/>
    </row>
    <row r="55" spans="1:21" x14ac:dyDescent="0.15">
      <c r="B55" s="31"/>
      <c r="C55" s="13"/>
      <c r="D55" s="31"/>
      <c r="E55" s="13"/>
      <c r="F55" s="13"/>
      <c r="G55" s="13"/>
      <c r="H55" s="13"/>
      <c r="I55" s="13"/>
      <c r="J55" s="13"/>
      <c r="K55" s="13"/>
      <c r="L55" s="31"/>
      <c r="M55" s="13"/>
      <c r="N55" s="13"/>
      <c r="O55" s="13"/>
      <c r="P55" s="13"/>
      <c r="Q55" s="13"/>
      <c r="R55" s="13"/>
      <c r="S55" s="13"/>
      <c r="T55" s="31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M5"/>
    <mergeCell ref="BO5:DA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L5:L8 L50:L53 L45:L48 L40:L43 L35:L38 L30:L33 L25:L28 L20:L23 L10:L13 L15:L18" xr:uid="{4E827B75-970E-2F47-857B-6F4C48AA88DC}">
      <formula1>$V$5:$V$11</formula1>
    </dataValidation>
    <dataValidation type="list" allowBlank="1" showInputMessage="1" showErrorMessage="1" sqref="D5:D54" xr:uid="{71FA77DA-7E0E-E04F-8FE3-9CEF1A1884FA}">
      <formula1>Valid_Destinations</formula1>
    </dataValidation>
    <dataValidation type="list" allowBlank="1" showInputMessage="1" showErrorMessage="1" sqref="B5:B54" xr:uid="{9290C59B-A53A-574F-9548-9674DFAF2EF0}">
      <formula1>Valid_Origins</formula1>
    </dataValidation>
    <dataValidation type="list" allowBlank="1" showInputMessage="1" showErrorMessage="1" sqref="F5:F54" xr:uid="{F8D8195E-0DE9-8449-AB2F-25E2DA778A18}">
      <formula1>$DB$5:$DB$10</formula1>
    </dataValidation>
  </dataValidations>
  <pageMargins left="0.25" right="0.25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AE53-6E3C-FC4B-9380-DFF67CEE0A36}">
  <dimension ref="A1:DB55"/>
  <sheetViews>
    <sheetView topLeftCell="A2" zoomScale="125" zoomScaleNormal="125" workbookViewId="0">
      <selection activeCell="O20" sqref="O20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2.83203125" style="3" bestFit="1" customWidth="1"/>
    <col min="46" max="46" width="10.33203125" style="3" bestFit="1" customWidth="1"/>
    <col min="47" max="47" width="5.5" style="3" bestFit="1" customWidth="1"/>
    <col min="48" max="48" width="5.33203125" style="3" bestFit="1" customWidth="1"/>
    <col min="49" max="49" width="11" style="3" bestFit="1" customWidth="1"/>
    <col min="50" max="50" width="10.33203125" style="3" bestFit="1" customWidth="1"/>
    <col min="51" max="51" width="13.5" style="3" bestFit="1" customWidth="1"/>
    <col min="52" max="52" width="6.6640625" style="3" bestFit="1" customWidth="1"/>
    <col min="53" max="53" width="6.1640625" style="3" bestFit="1" customWidth="1"/>
    <col min="54" max="54" width="12.83203125" style="3" bestFit="1" customWidth="1"/>
    <col min="55" max="55" width="8.6640625" style="3" bestFit="1" customWidth="1"/>
    <col min="56" max="56" width="5.33203125" style="3" customWidth="1"/>
    <col min="57" max="57" width="10.6640625" style="3" bestFit="1" customWidth="1"/>
    <col min="58" max="58" width="10.6640625" style="3" customWidth="1"/>
    <col min="59" max="59" width="13.1640625" style="3" bestFit="1" customWidth="1"/>
    <col min="60" max="60" width="8.83203125" style="3" bestFit="1" customWidth="1"/>
    <col min="61" max="61" width="12" style="3" bestFit="1" customWidth="1"/>
    <col min="62" max="62" width="4.6640625" style="3" bestFit="1" customWidth="1"/>
    <col min="63" max="63" width="8.5" style="3" bestFit="1" customWidth="1"/>
    <col min="64" max="64" width="11" style="3" bestFit="1" customWidth="1"/>
    <col min="65" max="65" width="11.83203125" style="3" bestFit="1" customWidth="1"/>
    <col min="66" max="66" width="13.6640625" style="3" bestFit="1" customWidth="1"/>
    <col min="67" max="67" width="5" style="3" bestFit="1" customWidth="1"/>
    <col min="68" max="68" width="8.5" style="3" bestFit="1" customWidth="1"/>
    <col min="69" max="69" width="9.1640625" style="3" bestFit="1" customWidth="1"/>
    <col min="70" max="70" width="12.33203125" style="3" bestFit="1" customWidth="1"/>
    <col min="71" max="71" width="9.33203125" style="3" bestFit="1" customWidth="1"/>
    <col min="72" max="72" width="10" style="3" bestFit="1" customWidth="1"/>
    <col min="73" max="73" width="5" style="3" bestFit="1" customWidth="1"/>
    <col min="74" max="74" width="13.33203125" style="3" bestFit="1" customWidth="1"/>
    <col min="75" max="75" width="13.6640625" style="3" bestFit="1" customWidth="1"/>
    <col min="76" max="76" width="8.83203125" style="3" bestFit="1" customWidth="1"/>
    <col min="77" max="77" width="12" style="3" bestFit="1" customWidth="1"/>
    <col min="78" max="78" width="9.5" style="3" bestFit="1" customWidth="1"/>
    <col min="79" max="79" width="4.6640625" style="3" bestFit="1" customWidth="1"/>
    <col min="80" max="80" width="6.5" style="3" bestFit="1" customWidth="1"/>
    <col min="81" max="81" width="11.83203125" style="3" bestFit="1" customWidth="1"/>
    <col min="82" max="82" width="11.1640625" style="3" bestFit="1" customWidth="1"/>
    <col min="83" max="83" width="7" style="3" bestFit="1" customWidth="1"/>
    <col min="84" max="84" width="9.6640625" style="3" bestFit="1" customWidth="1"/>
    <col min="85" max="85" width="12.83203125" style="3" bestFit="1" customWidth="1"/>
    <col min="86" max="86" width="10.33203125" style="3" bestFit="1" customWidth="1"/>
    <col min="87" max="87" width="5.5" style="3" bestFit="1" customWidth="1"/>
    <col min="88" max="88" width="5.33203125" style="3" bestFit="1" customWidth="1"/>
    <col min="89" max="89" width="11" style="3" bestFit="1" customWidth="1"/>
    <col min="90" max="90" width="10.33203125" style="3" bestFit="1" customWidth="1"/>
    <col min="91" max="91" width="13.5" style="3" bestFit="1" customWidth="1"/>
    <col min="92" max="92" width="6.6640625" style="3" bestFit="1" customWidth="1"/>
    <col min="93" max="93" width="6.1640625" style="3" bestFit="1" customWidth="1"/>
    <col min="94" max="94" width="12.83203125" style="3" bestFit="1" customWidth="1"/>
    <col min="95" max="95" width="8.6640625" style="3" bestFit="1" customWidth="1"/>
    <col min="96" max="96" width="5.33203125" style="3" customWidth="1"/>
    <col min="97" max="97" width="10.6640625" style="3" bestFit="1" customWidth="1"/>
    <col min="98" max="98" width="10" style="3" bestFit="1" customWidth="1"/>
    <col min="99" max="99" width="13.1640625" style="3" bestFit="1" customWidth="1"/>
    <col min="100" max="100" width="8.83203125" style="3" bestFit="1" customWidth="1"/>
    <col min="101" max="101" width="12" style="3" bestFit="1" customWidth="1"/>
    <col min="102" max="102" width="4.6640625" style="3" bestFit="1" customWidth="1"/>
    <col min="103" max="103" width="8.5" style="3" bestFit="1" customWidth="1"/>
    <col min="104" max="104" width="11" style="3" bestFit="1" customWidth="1"/>
    <col min="105" max="105" width="11.83203125" style="3" bestFit="1" customWidth="1"/>
    <col min="106" max="16384" width="10.83203125" style="3"/>
  </cols>
  <sheetData>
    <row r="1" spans="1:106" ht="13" thickBot="1" x14ac:dyDescent="0.2">
      <c r="B1" s="23"/>
      <c r="C1" s="24"/>
      <c r="D1" s="25"/>
      <c r="E1" s="24"/>
      <c r="F1" s="24"/>
      <c r="G1" s="24"/>
      <c r="H1" s="24"/>
      <c r="I1" s="24"/>
      <c r="J1" s="24"/>
      <c r="K1" s="26"/>
      <c r="L1" s="27"/>
      <c r="M1" s="28"/>
      <c r="N1" s="28"/>
      <c r="O1" s="28"/>
      <c r="P1" s="28"/>
      <c r="Q1" s="29"/>
      <c r="R1" s="30"/>
      <c r="S1" s="30"/>
      <c r="T1" s="25"/>
    </row>
    <row r="2" spans="1:106" ht="40" customHeight="1" x14ac:dyDescent="0.15">
      <c r="A2" s="4"/>
      <c r="B2" s="53" t="s">
        <v>66</v>
      </c>
      <c r="C2" s="32" t="s">
        <v>68</v>
      </c>
      <c r="D2" s="33" t="s">
        <v>46</v>
      </c>
      <c r="E2" s="34"/>
      <c r="F2" s="34"/>
      <c r="G2" s="34"/>
      <c r="H2" s="34"/>
      <c r="I2" s="34"/>
      <c r="J2" s="34"/>
      <c r="K2" s="35"/>
      <c r="L2" s="36"/>
      <c r="M2" s="37"/>
      <c r="N2" s="37"/>
      <c r="O2" s="37"/>
      <c r="P2" s="37"/>
      <c r="Q2" s="38"/>
      <c r="R2" s="39"/>
      <c r="S2" s="39"/>
      <c r="T2" s="40"/>
      <c r="U2" s="5"/>
    </row>
    <row r="3" spans="1:106" x14ac:dyDescent="0.15">
      <c r="A3" s="4"/>
      <c r="B3" s="90" t="s">
        <v>15</v>
      </c>
      <c r="C3" s="91"/>
      <c r="D3" s="91"/>
      <c r="E3" s="91"/>
      <c r="F3" s="91"/>
      <c r="G3" s="91"/>
      <c r="H3" s="91"/>
      <c r="I3" s="92"/>
      <c r="J3" s="62" t="s">
        <v>42</v>
      </c>
      <c r="K3" s="93" t="s">
        <v>17</v>
      </c>
      <c r="L3" s="94"/>
      <c r="M3" s="94"/>
      <c r="N3" s="94"/>
      <c r="O3" s="94"/>
      <c r="P3" s="94"/>
      <c r="Q3" s="95"/>
      <c r="R3" s="6"/>
      <c r="S3" s="7"/>
      <c r="T3" s="41"/>
      <c r="U3" s="8"/>
    </row>
    <row r="4" spans="1:106" s="1" customFormat="1" ht="33" customHeight="1" x14ac:dyDescent="0.15">
      <c r="A4" s="9"/>
      <c r="B4" s="54" t="s">
        <v>16</v>
      </c>
      <c r="C4" s="55" t="s">
        <v>20</v>
      </c>
      <c r="D4" s="55" t="s">
        <v>11</v>
      </c>
      <c r="E4" s="56" t="s">
        <v>21</v>
      </c>
      <c r="F4" s="57" t="s">
        <v>45</v>
      </c>
      <c r="G4" s="58" t="s">
        <v>43</v>
      </c>
      <c r="H4" s="55" t="s">
        <v>5</v>
      </c>
      <c r="I4" s="59" t="s">
        <v>44</v>
      </c>
      <c r="J4" s="63" t="s">
        <v>1</v>
      </c>
      <c r="K4" s="60" t="s">
        <v>40</v>
      </c>
      <c r="L4" s="58" t="s">
        <v>0</v>
      </c>
      <c r="M4" s="61" t="s">
        <v>1</v>
      </c>
      <c r="N4" s="61" t="s">
        <v>3</v>
      </c>
      <c r="O4" s="61" t="s">
        <v>18</v>
      </c>
      <c r="P4" s="61" t="s">
        <v>19</v>
      </c>
      <c r="Q4" s="59" t="s">
        <v>22</v>
      </c>
      <c r="R4" s="10"/>
      <c r="S4" s="11"/>
      <c r="T4" s="42" t="s">
        <v>9</v>
      </c>
      <c r="U4" s="12"/>
      <c r="V4" s="64" t="s">
        <v>49</v>
      </c>
      <c r="W4" s="65" t="s">
        <v>1</v>
      </c>
      <c r="X4" s="65" t="s">
        <v>3</v>
      </c>
      <c r="Y4" s="65"/>
      <c r="Z4" s="64" t="s">
        <v>24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 t="s">
        <v>60</v>
      </c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7" t="s">
        <v>50</v>
      </c>
      <c r="BO4" s="64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5" t="s">
        <v>45</v>
      </c>
    </row>
    <row r="5" spans="1:106" ht="12" customHeight="1" x14ac:dyDescent="0.2">
      <c r="A5" s="4"/>
      <c r="B5" s="96"/>
      <c r="C5" s="99" t="str">
        <f>IF(B5="", "", "to")</f>
        <v/>
      </c>
      <c r="D5" s="102"/>
      <c r="E5" s="99" t="str" cm="1">
        <f t="array" ref="E5">IF(B5="", "", _xlfn.XLOOKUP(B5, Origins, _xlfn.XLOOKUP(D5, Destinations, Maneuver_Years, ""), ""))</f>
        <v/>
      </c>
      <c r="F5" s="105"/>
      <c r="G5" s="106" t="str">
        <f>IF(B5="","",ROUNDUP(E5*F5,0))</f>
        <v/>
      </c>
      <c r="H5" s="100" t="str" cm="1">
        <f t="array" ref="H5">IF(B5="", "", _xlfn.XLOOKUP(B5, Origins, _xlfn.XLOOKUP(D5, Destinations, Maneuver_Difficulties,"")))</f>
        <v/>
      </c>
      <c r="I5" s="100" t="str">
        <f>IF(AND(F5&lt;1, F5&gt;0), ROUNDUP(H5/F5, 0), H5)</f>
        <v/>
      </c>
      <c r="J5" s="69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71"/>
      <c r="S5" s="72"/>
      <c r="T5" s="43"/>
      <c r="U5" s="5"/>
      <c r="V5" s="66" t="s">
        <v>2</v>
      </c>
      <c r="W5" s="68">
        <v>1</v>
      </c>
      <c r="X5" s="68">
        <v>4</v>
      </c>
      <c r="Y5" s="68"/>
      <c r="Z5" s="64"/>
      <c r="AA5" s="75" t="s">
        <v>11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  <c r="BN5" s="65"/>
      <c r="BO5" s="75" t="s">
        <v>11</v>
      </c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8"/>
      <c r="DB5" s="68">
        <v>1</v>
      </c>
    </row>
    <row r="6" spans="1:106" ht="12" customHeight="1" x14ac:dyDescent="0.15">
      <c r="A6" s="4"/>
      <c r="B6" s="97"/>
      <c r="C6" s="100"/>
      <c r="D6" s="103"/>
      <c r="E6" s="100"/>
      <c r="F6" s="105"/>
      <c r="G6" s="106"/>
      <c r="H6" s="100"/>
      <c r="I6" s="100"/>
      <c r="J6" s="69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73"/>
      <c r="S6" s="74"/>
      <c r="T6" s="44"/>
      <c r="U6" s="5"/>
      <c r="V6" s="66" t="s">
        <v>4</v>
      </c>
      <c r="W6" s="68">
        <v>4</v>
      </c>
      <c r="X6" s="68">
        <v>27</v>
      </c>
      <c r="Y6" s="68"/>
      <c r="Z6" s="64"/>
      <c r="AA6" s="65" t="str">
        <f>Z7</f>
        <v>Earth</v>
      </c>
      <c r="AB6" s="65" t="str">
        <f>Z8</f>
        <v>Suborbital</v>
      </c>
      <c r="AC6" s="65" t="str">
        <f>Z9</f>
        <v>Earth Orbit</v>
      </c>
      <c r="AD6" s="65" t="str">
        <f>_xlfn.CONCAT(AC6, " (ab)")</f>
        <v>Earth Orbit (ab)</v>
      </c>
      <c r="AE6" s="65" t="str">
        <f>Z10</f>
        <v>Lunar Orbit</v>
      </c>
      <c r="AF6" s="65" t="str">
        <f>Z11</f>
        <v>Lunar Fly-by</v>
      </c>
      <c r="AG6" s="65" t="str">
        <f>Z12</f>
        <v>Moon</v>
      </c>
      <c r="AH6" s="65" t="str">
        <f>Z13</f>
        <v>Inner P. Transfer</v>
      </c>
      <c r="AI6" s="65" t="str">
        <f>Z14</f>
        <v>Outer P. Transfer</v>
      </c>
      <c r="AJ6" s="65" t="str">
        <f>Z15</f>
        <v>Mars Orbit</v>
      </c>
      <c r="AK6" s="65" t="str">
        <f>_xlfn.CONCAT(AJ6, " (ab)")</f>
        <v>Mars Orbit (ab)</v>
      </c>
      <c r="AL6" s="65" t="str">
        <f>Z16</f>
        <v>Mars Fly-by</v>
      </c>
      <c r="AM6" s="65" t="str">
        <f>Z17</f>
        <v>Mars</v>
      </c>
      <c r="AN6" s="65" t="str">
        <f>Z18</f>
        <v>Phobos</v>
      </c>
      <c r="AO6" s="65" t="str">
        <f>Z19</f>
        <v>Mercury Fly-by</v>
      </c>
      <c r="AP6" s="65" t="str">
        <f>Z20</f>
        <v>Mercury Orbit</v>
      </c>
      <c r="AQ6" s="65" t="str">
        <f>Z21</f>
        <v>Mercury</v>
      </c>
      <c r="AR6" s="65" t="str">
        <f>Z22</f>
        <v>Venus Orbit</v>
      </c>
      <c r="AS6" s="65" t="s">
        <v>69</v>
      </c>
      <c r="AT6" s="65" t="str">
        <f>Z23</f>
        <v>Venus Fly-by</v>
      </c>
      <c r="AU6" s="65" t="str">
        <f>Z24</f>
        <v>Venus</v>
      </c>
      <c r="AV6" s="65" t="str">
        <f>Z25</f>
        <v>Ceres</v>
      </c>
      <c r="AW6" s="65" t="str">
        <f>Z26</f>
        <v>Jupiter Fly-by</v>
      </c>
      <c r="AX6" s="65" t="str">
        <f>Z27</f>
        <v>Jupiter Orbit</v>
      </c>
      <c r="AY6" s="65" t="str">
        <f>_xlfn.CONCAT(AX6, " (ab)")</f>
        <v>Jupiter Orbit (ab)</v>
      </c>
      <c r="AZ6" s="65" t="str">
        <f>Z28</f>
        <v>Callisto</v>
      </c>
      <c r="BA6" s="65" t="str">
        <f>Z29</f>
        <v>Europa</v>
      </c>
      <c r="BB6" s="65" t="str">
        <f>Z30</f>
        <v>Ganymede Orbit</v>
      </c>
      <c r="BC6" s="65" t="str">
        <f>Z31</f>
        <v>Ganymede</v>
      </c>
      <c r="BD6" s="65" t="str">
        <f>Z32</f>
        <v>Io</v>
      </c>
      <c r="BE6" s="65" t="str">
        <f>Z33</f>
        <v>Saturn Fly-by</v>
      </c>
      <c r="BF6" s="65" t="str">
        <f>Z34</f>
        <v>Saturn Orbit</v>
      </c>
      <c r="BG6" s="65" t="str">
        <f>_xlfn.CONCAT(BF6, " (ab)")</f>
        <v>Saturn Orbit (ab)</v>
      </c>
      <c r="BH6" s="65" t="str">
        <f>Z35</f>
        <v>Titan Orbit</v>
      </c>
      <c r="BI6" s="65" t="str">
        <f>_xlfn.CONCAT(BH6, " (ab)")</f>
        <v>Titan Orbit (ab)</v>
      </c>
      <c r="BJ6" s="65" t="str">
        <f>Z36</f>
        <v>Titan</v>
      </c>
      <c r="BK6" s="65" t="str">
        <f>Z37</f>
        <v>Enceladus</v>
      </c>
      <c r="BL6" s="65" t="str">
        <f>Z38</f>
        <v>Uranus Fly-by</v>
      </c>
      <c r="BM6" s="65" t="s">
        <v>65</v>
      </c>
      <c r="BN6" s="68"/>
      <c r="BO6" s="65" t="str">
        <f>AA6</f>
        <v>Earth</v>
      </c>
      <c r="BP6" s="65" t="str">
        <f>AB6</f>
        <v>Suborbital</v>
      </c>
      <c r="BQ6" s="65" t="str">
        <f>AC6</f>
        <v>Earth Orbit</v>
      </c>
      <c r="BR6" s="65" t="str">
        <f>AD6</f>
        <v>Earth Orbit (ab)</v>
      </c>
      <c r="BS6" s="65" t="str">
        <f>AE6</f>
        <v>Lunar Orbit</v>
      </c>
      <c r="BT6" s="65" t="str">
        <f>AF6</f>
        <v>Lunar Fly-by</v>
      </c>
      <c r="BU6" s="65" t="str">
        <f>AG6</f>
        <v>Moon</v>
      </c>
      <c r="BV6" s="65" t="str">
        <f>AH6</f>
        <v>Inner P. Transfer</v>
      </c>
      <c r="BW6" s="65" t="str">
        <f>AI6</f>
        <v>Outer P. Transfer</v>
      </c>
      <c r="BX6" s="65" t="str">
        <f>AJ6</f>
        <v>Mars Orbit</v>
      </c>
      <c r="BY6" s="65" t="str">
        <f>AK6</f>
        <v>Mars Orbit (ab)</v>
      </c>
      <c r="BZ6" s="65" t="str">
        <f>AL6</f>
        <v>Mars Fly-by</v>
      </c>
      <c r="CA6" s="65" t="str">
        <f>AM6</f>
        <v>Mars</v>
      </c>
      <c r="CB6" s="65" t="str">
        <f>AN6</f>
        <v>Phobos</v>
      </c>
      <c r="CC6" s="65" t="str">
        <f>AO6</f>
        <v>Mercury Fly-by</v>
      </c>
      <c r="CD6" s="65" t="str">
        <f>AP6</f>
        <v>Mercury Orbit</v>
      </c>
      <c r="CE6" s="65" t="str">
        <f>AQ6</f>
        <v>Mercury</v>
      </c>
      <c r="CF6" s="65" t="str">
        <f>AR6</f>
        <v>Venus Orbit</v>
      </c>
      <c r="CG6" s="65" t="s">
        <v>69</v>
      </c>
      <c r="CH6" s="65" t="str">
        <f t="shared" ref="CH6:CK6" si="2">AT6</f>
        <v>Venus Fly-by</v>
      </c>
      <c r="CI6" s="65" t="str">
        <f t="shared" si="2"/>
        <v>Venus</v>
      </c>
      <c r="CJ6" s="65" t="str">
        <f t="shared" si="2"/>
        <v>Ceres</v>
      </c>
      <c r="CK6" s="65" t="str">
        <f t="shared" si="2"/>
        <v>Jupiter Fly-by</v>
      </c>
      <c r="CL6" s="65" t="str">
        <f>AX6</f>
        <v>Jupiter Orbit</v>
      </c>
      <c r="CM6" s="65" t="str">
        <f>AY6</f>
        <v>Jupiter Orbit (ab)</v>
      </c>
      <c r="CN6" s="65" t="str">
        <f t="shared" ref="CN6:CU6" si="3">AZ6</f>
        <v>Callisto</v>
      </c>
      <c r="CO6" s="65" t="str">
        <f t="shared" si="3"/>
        <v>Europa</v>
      </c>
      <c r="CP6" s="65" t="str">
        <f t="shared" si="3"/>
        <v>Ganymede Orbit</v>
      </c>
      <c r="CQ6" s="65" t="str">
        <f t="shared" si="3"/>
        <v>Ganymede</v>
      </c>
      <c r="CR6" s="65" t="str">
        <f t="shared" si="3"/>
        <v>Io</v>
      </c>
      <c r="CS6" s="65" t="str">
        <f t="shared" si="3"/>
        <v>Saturn Fly-by</v>
      </c>
      <c r="CT6" s="65" t="str">
        <f t="shared" si="3"/>
        <v>Saturn Orbit</v>
      </c>
      <c r="CU6" s="65" t="str">
        <f t="shared" si="3"/>
        <v>Saturn Orbit (ab)</v>
      </c>
      <c r="CV6" s="65" t="str">
        <f>BH6</f>
        <v>Titan Orbit</v>
      </c>
      <c r="CW6" s="65" t="str">
        <f>BI6</f>
        <v>Titan Orbit (ab)</v>
      </c>
      <c r="CX6" s="65" t="str">
        <f t="shared" ref="CX6:DA6" si="4">BJ6</f>
        <v>Titan</v>
      </c>
      <c r="CY6" s="65" t="str">
        <f t="shared" si="4"/>
        <v>Enceladus</v>
      </c>
      <c r="CZ6" s="65" t="str">
        <f t="shared" si="4"/>
        <v>Uranus Fly-by</v>
      </c>
      <c r="DA6" s="65" t="str">
        <f t="shared" si="4"/>
        <v>Neptune Fly-by</v>
      </c>
      <c r="DB6" s="68">
        <v>0.5</v>
      </c>
    </row>
    <row r="7" spans="1:106" ht="12" customHeight="1" x14ac:dyDescent="0.15">
      <c r="A7" s="4"/>
      <c r="B7" s="97"/>
      <c r="C7" s="100"/>
      <c r="D7" s="103"/>
      <c r="E7" s="100"/>
      <c r="F7" s="105"/>
      <c r="G7" s="106"/>
      <c r="H7" s="100"/>
      <c r="I7" s="100"/>
      <c r="J7" s="69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79" t="s">
        <v>48</v>
      </c>
      <c r="S7" s="81" t="str">
        <f>IF(B5="", "", I5*P9)</f>
        <v/>
      </c>
      <c r="T7" s="45"/>
      <c r="U7" s="5"/>
      <c r="V7" s="66" t="s">
        <v>67</v>
      </c>
      <c r="W7" s="68">
        <v>6</v>
      </c>
      <c r="X7" s="68">
        <v>70</v>
      </c>
      <c r="Y7" s="83" t="s">
        <v>16</v>
      </c>
      <c r="Z7" s="64" t="s">
        <v>10</v>
      </c>
      <c r="AA7" s="68" t="e">
        <f>NA()</f>
        <v>#N/A</v>
      </c>
      <c r="AB7" s="68">
        <v>3</v>
      </c>
      <c r="AC7" s="68">
        <v>8</v>
      </c>
      <c r="AD7" s="68" t="e">
        <f>NA()</f>
        <v>#N/A</v>
      </c>
      <c r="AE7" s="68" t="e">
        <f>NA()</f>
        <v>#N/A</v>
      </c>
      <c r="AF7" s="68" t="e">
        <f>NA()</f>
        <v>#N/A</v>
      </c>
      <c r="AG7" s="68" t="e">
        <f>NA()</f>
        <v>#N/A</v>
      </c>
      <c r="AH7" s="68" t="e">
        <f>NA()</f>
        <v>#N/A</v>
      </c>
      <c r="AI7" s="68" t="e">
        <f>NA()</f>
        <v>#N/A</v>
      </c>
      <c r="AJ7" s="68" t="e">
        <f>NA()</f>
        <v>#N/A</v>
      </c>
      <c r="AK7" s="68" t="e">
        <f>NA()</f>
        <v>#N/A</v>
      </c>
      <c r="AL7" s="68" t="e">
        <f>NA()</f>
        <v>#N/A</v>
      </c>
      <c r="AM7" s="68" t="e">
        <f>NA()</f>
        <v>#N/A</v>
      </c>
      <c r="AN7" s="68" t="e">
        <f>NA()</f>
        <v>#N/A</v>
      </c>
      <c r="AO7" s="68" t="e">
        <f>NA()</f>
        <v>#N/A</v>
      </c>
      <c r="AP7" s="68" t="e">
        <f>NA()</f>
        <v>#N/A</v>
      </c>
      <c r="AQ7" s="68" t="e">
        <f>NA()</f>
        <v>#N/A</v>
      </c>
      <c r="AR7" s="68" t="e">
        <f>NA()</f>
        <v>#N/A</v>
      </c>
      <c r="AS7" s="68" t="e">
        <f>NA()</f>
        <v>#N/A</v>
      </c>
      <c r="AT7" s="68" t="e">
        <f>NA()</f>
        <v>#N/A</v>
      </c>
      <c r="AU7" s="68" t="e">
        <f>NA()</f>
        <v>#N/A</v>
      </c>
      <c r="AV7" s="68" t="e">
        <f>NA()</f>
        <v>#N/A</v>
      </c>
      <c r="AW7" s="68" t="e">
        <f>NA()</f>
        <v>#N/A</v>
      </c>
      <c r="AX7" s="68" t="e">
        <f>NA()</f>
        <v>#N/A</v>
      </c>
      <c r="AY7" s="68" t="e">
        <f>NA()</f>
        <v>#N/A</v>
      </c>
      <c r="AZ7" s="68" t="e">
        <f>NA()</f>
        <v>#N/A</v>
      </c>
      <c r="BA7" s="68" t="e">
        <f>NA()</f>
        <v>#N/A</v>
      </c>
      <c r="BB7" s="68" t="e">
        <f>NA()</f>
        <v>#N/A</v>
      </c>
      <c r="BC7" s="68" t="e">
        <f>NA()</f>
        <v>#N/A</v>
      </c>
      <c r="BD7" s="68" t="e">
        <f>NA()</f>
        <v>#N/A</v>
      </c>
      <c r="BE7" s="68" t="e">
        <f>NA()</f>
        <v>#N/A</v>
      </c>
      <c r="BF7" s="68" t="e">
        <f>NA()</f>
        <v>#N/A</v>
      </c>
      <c r="BG7" s="68" t="e">
        <f>NA()</f>
        <v>#N/A</v>
      </c>
      <c r="BH7" s="68" t="e">
        <f>NA()</f>
        <v>#N/A</v>
      </c>
      <c r="BI7" s="68" t="e">
        <f>NA()</f>
        <v>#N/A</v>
      </c>
      <c r="BJ7" s="68" t="e">
        <f>NA()</f>
        <v>#N/A</v>
      </c>
      <c r="BK7" s="68" t="e">
        <f>NA()</f>
        <v>#N/A</v>
      </c>
      <c r="BL7" s="68" t="e">
        <f>NA()</f>
        <v>#N/A</v>
      </c>
      <c r="BM7" s="68" t="e">
        <f>NA()</f>
        <v>#N/A</v>
      </c>
      <c r="BN7" s="67" t="str">
        <f>Z7</f>
        <v>Earth</v>
      </c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>
        <v>0.25</v>
      </c>
    </row>
    <row r="8" spans="1:106" ht="12" customHeight="1" x14ac:dyDescent="0.15">
      <c r="A8" s="4"/>
      <c r="B8" s="97"/>
      <c r="C8" s="100"/>
      <c r="D8" s="103"/>
      <c r="E8" s="100"/>
      <c r="F8" s="105"/>
      <c r="G8" s="106"/>
      <c r="H8" s="100"/>
      <c r="I8" s="100"/>
      <c r="J8" s="69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80"/>
      <c r="S8" s="82"/>
      <c r="T8" s="44"/>
      <c r="U8" s="5"/>
      <c r="V8" s="66" t="s">
        <v>6</v>
      </c>
      <c r="W8" s="68">
        <v>9</v>
      </c>
      <c r="X8" s="68">
        <v>80</v>
      </c>
      <c r="Y8" s="84"/>
      <c r="Z8" s="64" t="s">
        <v>12</v>
      </c>
      <c r="AA8" s="68" t="s">
        <v>14</v>
      </c>
      <c r="AB8" s="68" t="e">
        <f>NA()</f>
        <v>#N/A</v>
      </c>
      <c r="AC8" s="68">
        <v>5</v>
      </c>
      <c r="AD8" s="68" t="e">
        <f>NA()</f>
        <v>#N/A</v>
      </c>
      <c r="AE8" s="68" t="e">
        <f>NA()</f>
        <v>#N/A</v>
      </c>
      <c r="AF8" s="68" t="e">
        <f>NA()</f>
        <v>#N/A</v>
      </c>
      <c r="AG8" s="68" t="e">
        <f>NA()</f>
        <v>#N/A</v>
      </c>
      <c r="AH8" s="68" t="e">
        <f>NA()</f>
        <v>#N/A</v>
      </c>
      <c r="AI8" s="68" t="e">
        <f>NA()</f>
        <v>#N/A</v>
      </c>
      <c r="AJ8" s="68" t="e">
        <f>NA()</f>
        <v>#N/A</v>
      </c>
      <c r="AK8" s="68" t="e">
        <f>NA()</f>
        <v>#N/A</v>
      </c>
      <c r="AL8" s="68" t="e">
        <f>NA()</f>
        <v>#N/A</v>
      </c>
      <c r="AM8" s="68" t="e">
        <f>NA()</f>
        <v>#N/A</v>
      </c>
      <c r="AN8" s="68" t="e">
        <f>NA()</f>
        <v>#N/A</v>
      </c>
      <c r="AO8" s="68" t="e">
        <f>NA()</f>
        <v>#N/A</v>
      </c>
      <c r="AP8" s="68" t="e">
        <f>NA()</f>
        <v>#N/A</v>
      </c>
      <c r="AQ8" s="68" t="e">
        <f>NA()</f>
        <v>#N/A</v>
      </c>
      <c r="AR8" s="68" t="e">
        <f>NA()</f>
        <v>#N/A</v>
      </c>
      <c r="AS8" s="68" t="e">
        <f>NA()</f>
        <v>#N/A</v>
      </c>
      <c r="AT8" s="68" t="e">
        <f>NA()</f>
        <v>#N/A</v>
      </c>
      <c r="AU8" s="68" t="e">
        <f>NA()</f>
        <v>#N/A</v>
      </c>
      <c r="AV8" s="68" t="e">
        <f>NA()</f>
        <v>#N/A</v>
      </c>
      <c r="AW8" s="68" t="e">
        <f>NA()</f>
        <v>#N/A</v>
      </c>
      <c r="AX8" s="68" t="e">
        <f>NA()</f>
        <v>#N/A</v>
      </c>
      <c r="AY8" s="68" t="e">
        <f>NA()</f>
        <v>#N/A</v>
      </c>
      <c r="AZ8" s="68" t="e">
        <f>NA()</f>
        <v>#N/A</v>
      </c>
      <c r="BA8" s="68" t="e">
        <f>NA()</f>
        <v>#N/A</v>
      </c>
      <c r="BB8" s="68" t="e">
        <f>NA()</f>
        <v>#N/A</v>
      </c>
      <c r="BC8" s="68" t="e">
        <f>NA()</f>
        <v>#N/A</v>
      </c>
      <c r="BD8" s="68" t="e">
        <f>NA()</f>
        <v>#N/A</v>
      </c>
      <c r="BE8" s="68" t="e">
        <f>NA()</f>
        <v>#N/A</v>
      </c>
      <c r="BF8" s="68" t="e">
        <f>NA()</f>
        <v>#N/A</v>
      </c>
      <c r="BG8" s="68" t="e">
        <f>NA()</f>
        <v>#N/A</v>
      </c>
      <c r="BH8" s="68" t="e">
        <f>NA()</f>
        <v>#N/A</v>
      </c>
      <c r="BI8" s="68" t="e">
        <f>NA()</f>
        <v>#N/A</v>
      </c>
      <c r="BJ8" s="68" t="e">
        <f>NA()</f>
        <v>#N/A</v>
      </c>
      <c r="BK8" s="68" t="e">
        <f>NA()</f>
        <v>#N/A</v>
      </c>
      <c r="BL8" s="68" t="e">
        <f>NA()</f>
        <v>#N/A</v>
      </c>
      <c r="BM8" s="68" t="e">
        <f>NA()</f>
        <v>#N/A</v>
      </c>
      <c r="BN8" s="67" t="str">
        <f t="shared" ref="BN8:BN38" si="5">Z8</f>
        <v>Suborbital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>
        <v>2</v>
      </c>
    </row>
    <row r="9" spans="1:106" ht="12" customHeight="1" x14ac:dyDescent="0.15">
      <c r="A9" s="4"/>
      <c r="B9" s="98"/>
      <c r="C9" s="101"/>
      <c r="D9" s="104"/>
      <c r="E9" s="101"/>
      <c r="F9" s="105"/>
      <c r="G9" s="107"/>
      <c r="H9" s="101"/>
      <c r="I9" s="101"/>
      <c r="J9" s="70"/>
      <c r="K9" s="87"/>
      <c r="L9" s="88"/>
      <c r="M9" s="88"/>
      <c r="N9" s="89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46"/>
      <c r="U9" s="5"/>
      <c r="V9" s="66" t="s">
        <v>7</v>
      </c>
      <c r="W9" s="68">
        <v>20</v>
      </c>
      <c r="X9" s="68">
        <v>200</v>
      </c>
      <c r="Y9" s="84"/>
      <c r="Z9" s="64" t="s">
        <v>13</v>
      </c>
      <c r="AA9" s="68">
        <v>0</v>
      </c>
      <c r="AB9" s="68" t="e">
        <f>NA()</f>
        <v>#N/A</v>
      </c>
      <c r="AC9" s="68" t="e">
        <f>NA()</f>
        <v>#N/A</v>
      </c>
      <c r="AD9" s="68" t="e">
        <f>NA()</f>
        <v>#N/A</v>
      </c>
      <c r="AE9" s="68">
        <v>3</v>
      </c>
      <c r="AF9" s="68">
        <v>1</v>
      </c>
      <c r="AG9" s="68" t="e">
        <f>NA()</f>
        <v>#N/A</v>
      </c>
      <c r="AH9" s="68">
        <v>3</v>
      </c>
      <c r="AI9" s="68">
        <v>6</v>
      </c>
      <c r="AJ9" s="68">
        <v>5</v>
      </c>
      <c r="AK9" s="68" t="e">
        <f>NA()</f>
        <v>#N/A</v>
      </c>
      <c r="AL9" s="68">
        <v>3</v>
      </c>
      <c r="AM9" s="68" t="e">
        <f>NA()</f>
        <v>#N/A</v>
      </c>
      <c r="AN9" s="68" t="e">
        <f>NA()</f>
        <v>#N/A</v>
      </c>
      <c r="AO9" s="68" t="e">
        <f>NA()</f>
        <v>#N/A</v>
      </c>
      <c r="AP9" s="68" t="e">
        <f>NA()</f>
        <v>#N/A</v>
      </c>
      <c r="AQ9" s="68" t="e">
        <f>NA()</f>
        <v>#N/A</v>
      </c>
      <c r="AR9" s="68" t="e">
        <f>NA()</f>
        <v>#N/A</v>
      </c>
      <c r="AS9" s="68" t="e">
        <f>NA()</f>
        <v>#N/A</v>
      </c>
      <c r="AT9" s="68" t="e">
        <f>NA()</f>
        <v>#N/A</v>
      </c>
      <c r="AU9" s="68" t="e">
        <f>NA()</f>
        <v>#N/A</v>
      </c>
      <c r="AV9" s="68" t="e">
        <f>NA()</f>
        <v>#N/A</v>
      </c>
      <c r="AW9" s="68" t="e">
        <f>NA()</f>
        <v>#N/A</v>
      </c>
      <c r="AX9" s="68" t="e">
        <f>NA()</f>
        <v>#N/A</v>
      </c>
      <c r="AY9" s="68" t="e">
        <f>NA()</f>
        <v>#N/A</v>
      </c>
      <c r="AZ9" s="68" t="e">
        <f>NA()</f>
        <v>#N/A</v>
      </c>
      <c r="BA9" s="68" t="e">
        <f>NA()</f>
        <v>#N/A</v>
      </c>
      <c r="BB9" s="68" t="e">
        <f>NA()</f>
        <v>#N/A</v>
      </c>
      <c r="BC9" s="68" t="e">
        <f>NA()</f>
        <v>#N/A</v>
      </c>
      <c r="BD9" s="68" t="e">
        <f>NA()</f>
        <v>#N/A</v>
      </c>
      <c r="BE9" s="68" t="e">
        <f>NA()</f>
        <v>#N/A</v>
      </c>
      <c r="BF9" s="68" t="e">
        <f>NA()</f>
        <v>#N/A</v>
      </c>
      <c r="BG9" s="68" t="e">
        <f>NA()</f>
        <v>#N/A</v>
      </c>
      <c r="BH9" s="68" t="e">
        <f>NA()</f>
        <v>#N/A</v>
      </c>
      <c r="BI9" s="68" t="e">
        <f>NA()</f>
        <v>#N/A</v>
      </c>
      <c r="BJ9" s="68" t="e">
        <f>NA()</f>
        <v>#N/A</v>
      </c>
      <c r="BK9" s="68" t="e">
        <f>NA()</f>
        <v>#N/A</v>
      </c>
      <c r="BL9" s="68" t="e">
        <f>NA()</f>
        <v>#N/A</v>
      </c>
      <c r="BM9" s="68" t="e">
        <f>NA()</f>
        <v>#N/A</v>
      </c>
      <c r="BN9" s="67" t="str">
        <f t="shared" si="5"/>
        <v>Earth Orbit</v>
      </c>
      <c r="BO9" s="68"/>
      <c r="BP9" s="68"/>
      <c r="BQ9" s="68"/>
      <c r="BR9" s="68"/>
      <c r="BS9" s="68">
        <v>1</v>
      </c>
      <c r="BT9" s="68">
        <v>1</v>
      </c>
      <c r="BU9" s="68"/>
      <c r="BV9" s="68">
        <v>1</v>
      </c>
      <c r="BW9" s="68">
        <v>1</v>
      </c>
      <c r="BX9" s="68">
        <v>3</v>
      </c>
      <c r="BY9" s="68"/>
      <c r="BZ9" s="68">
        <v>3</v>
      </c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>
        <v>4</v>
      </c>
    </row>
    <row r="10" spans="1:106" ht="12" customHeight="1" x14ac:dyDescent="0.15">
      <c r="A10" s="4"/>
      <c r="B10" s="96"/>
      <c r="C10" s="99" t="str">
        <f>IF(B10="", "", "to")</f>
        <v/>
      </c>
      <c r="D10" s="102"/>
      <c r="E10" s="99" t="str" cm="1">
        <f t="array" ref="E10">IF(B10="", "", _xlfn.XLOOKUP(B10, Origins, _xlfn.XLOOKUP(D10, Destinations, Maneuver_Years, ""), ""))</f>
        <v/>
      </c>
      <c r="F10" s="105"/>
      <c r="G10" s="106" t="str">
        <f>IF(B10="","",ROUNDUP(E10*F10,0))</f>
        <v/>
      </c>
      <c r="H10" s="100" t="str" cm="1">
        <f t="array" ref="H10">IF(B10="", "", _xlfn.XLOOKUP(B10, Origins, _xlfn.XLOOKUP(D10, Destinations, Maneuver_Difficulties,"")))</f>
        <v/>
      </c>
      <c r="I10" s="100" t="str">
        <f>IF(AND(F10&lt;1, F10&gt;0), ROUNDUP(H10/F10, 0), H10)</f>
        <v/>
      </c>
      <c r="J10" s="69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71"/>
      <c r="S10" s="72"/>
      <c r="T10" s="43"/>
      <c r="U10" s="5"/>
      <c r="V10" s="66" t="s">
        <v>8</v>
      </c>
      <c r="W10" s="68">
        <v>1</v>
      </c>
      <c r="X10" s="68">
        <v>5</v>
      </c>
      <c r="Y10" s="84"/>
      <c r="Z10" s="64" t="s">
        <v>23</v>
      </c>
      <c r="AA10" s="68" t="e">
        <f>NA()</f>
        <v>#N/A</v>
      </c>
      <c r="AB10" s="68" t="e">
        <f>NA()</f>
        <v>#N/A</v>
      </c>
      <c r="AC10" s="68">
        <v>3</v>
      </c>
      <c r="AD10" s="68" t="e">
        <f>NA()</f>
        <v>#N/A</v>
      </c>
      <c r="AE10" s="68" t="e">
        <f>NA()</f>
        <v>#N/A</v>
      </c>
      <c r="AF10" s="68" t="e">
        <f>NA()</f>
        <v>#N/A</v>
      </c>
      <c r="AG10" s="68">
        <v>2</v>
      </c>
      <c r="AH10" s="68" t="e">
        <f>NA()</f>
        <v>#N/A</v>
      </c>
      <c r="AI10" s="68" t="e">
        <f>NA()</f>
        <v>#N/A</v>
      </c>
      <c r="AJ10" s="68" t="e">
        <f>NA()</f>
        <v>#N/A</v>
      </c>
      <c r="AK10" s="68" t="e">
        <f>NA()</f>
        <v>#N/A</v>
      </c>
      <c r="AL10" s="68" t="e">
        <f>NA()</f>
        <v>#N/A</v>
      </c>
      <c r="AM10" s="68" t="e">
        <f>NA()</f>
        <v>#N/A</v>
      </c>
      <c r="AN10" s="68" t="e">
        <f>NA()</f>
        <v>#N/A</v>
      </c>
      <c r="AO10" s="68" t="e">
        <f>NA()</f>
        <v>#N/A</v>
      </c>
      <c r="AP10" s="68" t="e">
        <f>NA()</f>
        <v>#N/A</v>
      </c>
      <c r="AQ10" s="68" t="e">
        <f>NA()</f>
        <v>#N/A</v>
      </c>
      <c r="AR10" s="68" t="e">
        <f>NA()</f>
        <v>#N/A</v>
      </c>
      <c r="AS10" s="68" t="e">
        <f>NA()</f>
        <v>#N/A</v>
      </c>
      <c r="AT10" s="68" t="e">
        <f>NA()</f>
        <v>#N/A</v>
      </c>
      <c r="AU10" s="68" t="e">
        <f>NA()</f>
        <v>#N/A</v>
      </c>
      <c r="AV10" s="68" t="e">
        <f>NA()</f>
        <v>#N/A</v>
      </c>
      <c r="AW10" s="68" t="e">
        <f>NA()</f>
        <v>#N/A</v>
      </c>
      <c r="AX10" s="68" t="e">
        <f>NA()</f>
        <v>#N/A</v>
      </c>
      <c r="AY10" s="68" t="e">
        <f>NA()</f>
        <v>#N/A</v>
      </c>
      <c r="AZ10" s="68" t="e">
        <f>NA()</f>
        <v>#N/A</v>
      </c>
      <c r="BA10" s="68" t="e">
        <f>NA()</f>
        <v>#N/A</v>
      </c>
      <c r="BB10" s="68" t="e">
        <f>NA()</f>
        <v>#N/A</v>
      </c>
      <c r="BC10" s="68" t="e">
        <f>NA()</f>
        <v>#N/A</v>
      </c>
      <c r="BD10" s="68" t="e">
        <f>NA()</f>
        <v>#N/A</v>
      </c>
      <c r="BE10" s="68" t="e">
        <f>NA()</f>
        <v>#N/A</v>
      </c>
      <c r="BF10" s="68" t="e">
        <f>NA()</f>
        <v>#N/A</v>
      </c>
      <c r="BG10" s="68" t="e">
        <f>NA()</f>
        <v>#N/A</v>
      </c>
      <c r="BH10" s="68" t="e">
        <f>NA()</f>
        <v>#N/A</v>
      </c>
      <c r="BI10" s="68" t="e">
        <f>NA()</f>
        <v>#N/A</v>
      </c>
      <c r="BJ10" s="68" t="e">
        <f>NA()</f>
        <v>#N/A</v>
      </c>
      <c r="BK10" s="68" t="e">
        <f>NA()</f>
        <v>#N/A</v>
      </c>
      <c r="BL10" s="68" t="e">
        <f>NA()</f>
        <v>#N/A</v>
      </c>
      <c r="BM10" s="68" t="e">
        <f>NA()</f>
        <v>#N/A</v>
      </c>
      <c r="BN10" s="67" t="str">
        <f t="shared" si="5"/>
        <v>Lunar Orbit</v>
      </c>
      <c r="BO10" s="68"/>
      <c r="BP10" s="68"/>
      <c r="BQ10" s="68">
        <v>1</v>
      </c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6"/>
    </row>
    <row r="11" spans="1:106" ht="12" customHeight="1" x14ac:dyDescent="0.15">
      <c r="A11" s="4"/>
      <c r="B11" s="97"/>
      <c r="C11" s="100"/>
      <c r="D11" s="103"/>
      <c r="E11" s="100"/>
      <c r="F11" s="105"/>
      <c r="G11" s="106"/>
      <c r="H11" s="100"/>
      <c r="I11" s="100"/>
      <c r="J11" s="69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73"/>
      <c r="S11" s="74"/>
      <c r="T11" s="44"/>
      <c r="U11" s="5"/>
      <c r="V11" s="66"/>
      <c r="W11" s="66"/>
      <c r="X11" s="66"/>
      <c r="Y11" s="84"/>
      <c r="Z11" s="64" t="s">
        <v>30</v>
      </c>
      <c r="AA11" s="68" t="e">
        <f>NA()</f>
        <v>#N/A</v>
      </c>
      <c r="AB11" s="68" t="e">
        <f>NA()</f>
        <v>#N/A</v>
      </c>
      <c r="AC11" s="68">
        <v>1</v>
      </c>
      <c r="AD11" s="68" t="e">
        <f>NA()</f>
        <v>#N/A</v>
      </c>
      <c r="AE11" s="68">
        <v>2</v>
      </c>
      <c r="AF11" s="68" t="e">
        <f>NA()</f>
        <v>#N/A</v>
      </c>
      <c r="AG11" s="68">
        <v>4</v>
      </c>
      <c r="AH11" s="68" t="e">
        <f>NA()</f>
        <v>#N/A</v>
      </c>
      <c r="AI11" s="68" t="e">
        <f>NA()</f>
        <v>#N/A</v>
      </c>
      <c r="AJ11" s="68" t="e">
        <f>NA()</f>
        <v>#N/A</v>
      </c>
      <c r="AK11" s="68" t="e">
        <f>NA()</f>
        <v>#N/A</v>
      </c>
      <c r="AL11" s="68" t="e">
        <f>NA()</f>
        <v>#N/A</v>
      </c>
      <c r="AM11" s="68" t="e">
        <f>NA()</f>
        <v>#N/A</v>
      </c>
      <c r="AN11" s="68" t="e">
        <f>NA()</f>
        <v>#N/A</v>
      </c>
      <c r="AO11" s="68" t="e">
        <f>NA()</f>
        <v>#N/A</v>
      </c>
      <c r="AP11" s="68" t="e">
        <f>NA()</f>
        <v>#N/A</v>
      </c>
      <c r="AQ11" s="68" t="e">
        <f>NA()</f>
        <v>#N/A</v>
      </c>
      <c r="AR11" s="68" t="e">
        <f>NA()</f>
        <v>#N/A</v>
      </c>
      <c r="AS11" s="68" t="e">
        <f>NA()</f>
        <v>#N/A</v>
      </c>
      <c r="AT11" s="68" t="e">
        <f>NA()</f>
        <v>#N/A</v>
      </c>
      <c r="AU11" s="68" t="e">
        <f>NA()</f>
        <v>#N/A</v>
      </c>
      <c r="AV11" s="68" t="e">
        <f>NA()</f>
        <v>#N/A</v>
      </c>
      <c r="AW11" s="68" t="e">
        <f>NA()</f>
        <v>#N/A</v>
      </c>
      <c r="AX11" s="68" t="e">
        <f>NA()</f>
        <v>#N/A</v>
      </c>
      <c r="AY11" s="68" t="e">
        <f>NA()</f>
        <v>#N/A</v>
      </c>
      <c r="AZ11" s="68" t="e">
        <f>NA()</f>
        <v>#N/A</v>
      </c>
      <c r="BA11" s="68" t="e">
        <f>NA()</f>
        <v>#N/A</v>
      </c>
      <c r="BB11" s="68" t="e">
        <f>NA()</f>
        <v>#N/A</v>
      </c>
      <c r="BC11" s="68" t="e">
        <f>NA()</f>
        <v>#N/A</v>
      </c>
      <c r="BD11" s="68" t="e">
        <f>NA()</f>
        <v>#N/A</v>
      </c>
      <c r="BE11" s="68" t="e">
        <f>NA()</f>
        <v>#N/A</v>
      </c>
      <c r="BF11" s="68" t="e">
        <f>NA()</f>
        <v>#N/A</v>
      </c>
      <c r="BG11" s="68" t="e">
        <f>NA()</f>
        <v>#N/A</v>
      </c>
      <c r="BH11" s="68" t="e">
        <f>NA()</f>
        <v>#N/A</v>
      </c>
      <c r="BI11" s="68" t="e">
        <f>NA()</f>
        <v>#N/A</v>
      </c>
      <c r="BJ11" s="68" t="e">
        <f>NA()</f>
        <v>#N/A</v>
      </c>
      <c r="BK11" s="68" t="e">
        <f>NA()</f>
        <v>#N/A</v>
      </c>
      <c r="BL11" s="68" t="e">
        <f>NA()</f>
        <v>#N/A</v>
      </c>
      <c r="BM11" s="68" t="e">
        <f>NA()</f>
        <v>#N/A</v>
      </c>
      <c r="BN11" s="67" t="str">
        <f t="shared" si="5"/>
        <v>Lunar Fly-by</v>
      </c>
      <c r="BO11" s="68"/>
      <c r="BP11" s="68"/>
      <c r="BQ11" s="68">
        <v>1</v>
      </c>
      <c r="BR11" s="68"/>
      <c r="BS11" s="68">
        <v>1</v>
      </c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6"/>
    </row>
    <row r="12" spans="1:106" ht="12" customHeight="1" x14ac:dyDescent="0.15">
      <c r="A12" s="4"/>
      <c r="B12" s="97"/>
      <c r="C12" s="100"/>
      <c r="D12" s="103"/>
      <c r="E12" s="100"/>
      <c r="F12" s="105"/>
      <c r="G12" s="106"/>
      <c r="H12" s="100"/>
      <c r="I12" s="100"/>
      <c r="J12" s="69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79" t="s">
        <v>48</v>
      </c>
      <c r="S12" s="81" t="str">
        <f>IF(B10="", "", I10*P14)</f>
        <v/>
      </c>
      <c r="T12" s="45"/>
      <c r="U12" s="5"/>
      <c r="V12" s="66"/>
      <c r="W12" s="66"/>
      <c r="X12" s="66"/>
      <c r="Y12" s="84"/>
      <c r="Z12" s="64" t="s">
        <v>28</v>
      </c>
      <c r="AA12" s="68" t="e">
        <f>NA()</f>
        <v>#N/A</v>
      </c>
      <c r="AB12" s="68" t="e">
        <f>NA()</f>
        <v>#N/A</v>
      </c>
      <c r="AC12" s="68" t="e">
        <f>NA()</f>
        <v>#N/A</v>
      </c>
      <c r="AD12" s="68" t="e">
        <f>NA()</f>
        <v>#N/A</v>
      </c>
      <c r="AE12" s="68">
        <v>2</v>
      </c>
      <c r="AF12" s="68" t="e">
        <f>NA()</f>
        <v>#N/A</v>
      </c>
      <c r="AG12" s="68" t="e">
        <f>NA()</f>
        <v>#N/A</v>
      </c>
      <c r="AH12" s="68" t="e">
        <f>NA()</f>
        <v>#N/A</v>
      </c>
      <c r="AI12" s="68" t="e">
        <f>NA()</f>
        <v>#N/A</v>
      </c>
      <c r="AJ12" s="68" t="e">
        <f>NA()</f>
        <v>#N/A</v>
      </c>
      <c r="AK12" s="68" t="e">
        <f>NA()</f>
        <v>#N/A</v>
      </c>
      <c r="AL12" s="68" t="e">
        <f>NA()</f>
        <v>#N/A</v>
      </c>
      <c r="AM12" s="68" t="e">
        <f>NA()</f>
        <v>#N/A</v>
      </c>
      <c r="AN12" s="68" t="e">
        <f>NA()</f>
        <v>#N/A</v>
      </c>
      <c r="AO12" s="68" t="e">
        <f>NA()</f>
        <v>#N/A</v>
      </c>
      <c r="AP12" s="68" t="e">
        <f>NA()</f>
        <v>#N/A</v>
      </c>
      <c r="AQ12" s="68" t="e">
        <f>NA()</f>
        <v>#N/A</v>
      </c>
      <c r="AR12" s="68" t="e">
        <f>NA()</f>
        <v>#N/A</v>
      </c>
      <c r="AS12" s="68" t="e">
        <f>NA()</f>
        <v>#N/A</v>
      </c>
      <c r="AT12" s="68" t="e">
        <f>NA()</f>
        <v>#N/A</v>
      </c>
      <c r="AU12" s="68" t="e">
        <f>NA()</f>
        <v>#N/A</v>
      </c>
      <c r="AV12" s="68" t="e">
        <f>NA()</f>
        <v>#N/A</v>
      </c>
      <c r="AW12" s="68" t="e">
        <f>NA()</f>
        <v>#N/A</v>
      </c>
      <c r="AX12" s="68" t="e">
        <f>NA()</f>
        <v>#N/A</v>
      </c>
      <c r="AY12" s="68" t="e">
        <f>NA()</f>
        <v>#N/A</v>
      </c>
      <c r="AZ12" s="68" t="e">
        <f>NA()</f>
        <v>#N/A</v>
      </c>
      <c r="BA12" s="68" t="e">
        <f>NA()</f>
        <v>#N/A</v>
      </c>
      <c r="BB12" s="68" t="e">
        <f>NA()</f>
        <v>#N/A</v>
      </c>
      <c r="BC12" s="68" t="e">
        <f>NA()</f>
        <v>#N/A</v>
      </c>
      <c r="BD12" s="68" t="e">
        <f>NA()</f>
        <v>#N/A</v>
      </c>
      <c r="BE12" s="68" t="e">
        <f>NA()</f>
        <v>#N/A</v>
      </c>
      <c r="BF12" s="68" t="e">
        <f>NA()</f>
        <v>#N/A</v>
      </c>
      <c r="BG12" s="68" t="e">
        <f>NA()</f>
        <v>#N/A</v>
      </c>
      <c r="BH12" s="68" t="e">
        <f>NA()</f>
        <v>#N/A</v>
      </c>
      <c r="BI12" s="68" t="e">
        <f>NA()</f>
        <v>#N/A</v>
      </c>
      <c r="BJ12" s="68" t="e">
        <f>NA()</f>
        <v>#N/A</v>
      </c>
      <c r="BK12" s="68" t="e">
        <f>NA()</f>
        <v>#N/A</v>
      </c>
      <c r="BL12" s="68" t="e">
        <f>NA()</f>
        <v>#N/A</v>
      </c>
      <c r="BM12" s="68" t="e">
        <f>NA()</f>
        <v>#N/A</v>
      </c>
      <c r="BN12" s="67" t="str">
        <f t="shared" si="5"/>
        <v>Moon</v>
      </c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6"/>
    </row>
    <row r="13" spans="1:106" ht="12" customHeight="1" x14ac:dyDescent="0.15">
      <c r="A13" s="4"/>
      <c r="B13" s="97"/>
      <c r="C13" s="100"/>
      <c r="D13" s="103"/>
      <c r="E13" s="100"/>
      <c r="F13" s="105"/>
      <c r="G13" s="106"/>
      <c r="H13" s="100"/>
      <c r="I13" s="100"/>
      <c r="J13" s="69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80"/>
      <c r="S13" s="82"/>
      <c r="T13" s="44"/>
      <c r="U13" s="5"/>
      <c r="V13" s="66"/>
      <c r="W13" s="66"/>
      <c r="X13" s="66"/>
      <c r="Y13" s="84"/>
      <c r="Z13" s="64" t="s">
        <v>25</v>
      </c>
      <c r="AA13" s="68" t="e">
        <f>NA()</f>
        <v>#N/A</v>
      </c>
      <c r="AB13" s="68" t="e">
        <f>NA()</f>
        <v>#N/A</v>
      </c>
      <c r="AC13" s="68">
        <v>3</v>
      </c>
      <c r="AD13" s="68" t="e">
        <f>NA()</f>
        <v>#N/A</v>
      </c>
      <c r="AE13" s="68" t="e">
        <f>NA()</f>
        <v>#N/A</v>
      </c>
      <c r="AF13" s="68" t="e">
        <f>NA()</f>
        <v>#N/A</v>
      </c>
      <c r="AG13" s="68" t="e">
        <f>NA()</f>
        <v>#N/A</v>
      </c>
      <c r="AH13" s="68" t="e">
        <f>NA()</f>
        <v>#N/A</v>
      </c>
      <c r="AI13" s="68" t="e">
        <f>NA()</f>
        <v>#N/A</v>
      </c>
      <c r="AJ13" s="68">
        <v>4</v>
      </c>
      <c r="AK13" s="68" t="e">
        <f>NA()</f>
        <v>#N/A</v>
      </c>
      <c r="AL13" s="68" t="e">
        <f>NA()</f>
        <v>#N/A</v>
      </c>
      <c r="AM13" s="68" t="e">
        <f>NA()</f>
        <v>#N/A</v>
      </c>
      <c r="AN13" s="68" t="e">
        <f>NA()</f>
        <v>#N/A</v>
      </c>
      <c r="AO13" s="68">
        <v>5</v>
      </c>
      <c r="AP13" s="68" t="e">
        <f>NA()</f>
        <v>#N/A</v>
      </c>
      <c r="AQ13" s="68" t="e">
        <f>NA()</f>
        <v>#N/A</v>
      </c>
      <c r="AR13" s="68">
        <v>3</v>
      </c>
      <c r="AS13" s="68" t="e">
        <f>NA()</f>
        <v>#N/A</v>
      </c>
      <c r="AT13" s="68">
        <v>2</v>
      </c>
      <c r="AU13" s="68" t="e">
        <f>NA()</f>
        <v>#N/A</v>
      </c>
      <c r="AV13" s="68">
        <v>5</v>
      </c>
      <c r="AW13" s="68" t="e">
        <f>NA()</f>
        <v>#N/A</v>
      </c>
      <c r="AX13" s="68" t="e">
        <f>NA()</f>
        <v>#N/A</v>
      </c>
      <c r="AY13" s="68" t="e">
        <f>NA()</f>
        <v>#N/A</v>
      </c>
      <c r="AZ13" s="68" t="e">
        <f>NA()</f>
        <v>#N/A</v>
      </c>
      <c r="BA13" s="68" t="e">
        <f>NA()</f>
        <v>#N/A</v>
      </c>
      <c r="BB13" s="68" t="e">
        <f>NA()</f>
        <v>#N/A</v>
      </c>
      <c r="BC13" s="68" t="e">
        <f>NA()</f>
        <v>#N/A</v>
      </c>
      <c r="BD13" s="68" t="e">
        <f>NA()</f>
        <v>#N/A</v>
      </c>
      <c r="BE13" s="68" t="e">
        <f>NA()</f>
        <v>#N/A</v>
      </c>
      <c r="BF13" s="68" t="e">
        <f>NA()</f>
        <v>#N/A</v>
      </c>
      <c r="BG13" s="68" t="e">
        <f>NA()</f>
        <v>#N/A</v>
      </c>
      <c r="BH13" s="68" t="e">
        <f>NA()</f>
        <v>#N/A</v>
      </c>
      <c r="BI13" s="68" t="e">
        <f>NA()</f>
        <v>#N/A</v>
      </c>
      <c r="BJ13" s="68" t="e">
        <f>NA()</f>
        <v>#N/A</v>
      </c>
      <c r="BK13" s="68" t="e">
        <f>NA()</f>
        <v>#N/A</v>
      </c>
      <c r="BL13" s="68" t="e">
        <f>NA()</f>
        <v>#N/A</v>
      </c>
      <c r="BM13" s="68" t="e">
        <f>NA()</f>
        <v>#N/A</v>
      </c>
      <c r="BN13" s="67" t="str">
        <f t="shared" si="5"/>
        <v>Inner P. Transfer</v>
      </c>
      <c r="BO13" s="68"/>
      <c r="BP13" s="68"/>
      <c r="BQ13" s="68">
        <v>1</v>
      </c>
      <c r="BR13" s="68"/>
      <c r="BS13" s="68"/>
      <c r="BT13" s="68"/>
      <c r="BU13" s="68"/>
      <c r="BV13" s="68"/>
      <c r="BW13" s="68"/>
      <c r="BX13" s="68">
        <v>2</v>
      </c>
      <c r="BY13" s="68"/>
      <c r="BZ13" s="68"/>
      <c r="CA13" s="68"/>
      <c r="CB13" s="68"/>
      <c r="CC13" s="68">
        <v>1</v>
      </c>
      <c r="CD13" s="68"/>
      <c r="CE13" s="68"/>
      <c r="CF13" s="68">
        <v>1</v>
      </c>
      <c r="CG13" s="68"/>
      <c r="CH13" s="68">
        <v>1</v>
      </c>
      <c r="CI13" s="68"/>
      <c r="CJ13" s="68">
        <v>1</v>
      </c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6"/>
    </row>
    <row r="14" spans="1:106" ht="12" customHeight="1" x14ac:dyDescent="0.15">
      <c r="A14" s="4"/>
      <c r="B14" s="98"/>
      <c r="C14" s="101"/>
      <c r="D14" s="104"/>
      <c r="E14" s="101"/>
      <c r="F14" s="105"/>
      <c r="G14" s="107"/>
      <c r="H14" s="101"/>
      <c r="I14" s="101"/>
      <c r="J14" s="70"/>
      <c r="K14" s="87"/>
      <c r="L14" s="88"/>
      <c r="M14" s="88"/>
      <c r="N14" s="89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46"/>
      <c r="U14" s="5"/>
      <c r="V14" s="66"/>
      <c r="W14" s="66"/>
      <c r="X14" s="66"/>
      <c r="Y14" s="84"/>
      <c r="Z14" s="64" t="s">
        <v>26</v>
      </c>
      <c r="AA14" s="68" t="e">
        <f>NA()</f>
        <v>#N/A</v>
      </c>
      <c r="AB14" s="68" t="e">
        <f>NA()</f>
        <v>#N/A</v>
      </c>
      <c r="AC14" s="68">
        <v>6</v>
      </c>
      <c r="AD14" s="68">
        <v>1</v>
      </c>
      <c r="AE14" s="68" t="e">
        <f>NA()</f>
        <v>#N/A</v>
      </c>
      <c r="AF14" s="68" t="e">
        <f>NA()</f>
        <v>#N/A</v>
      </c>
      <c r="AG14" s="68" t="e">
        <f>NA()</f>
        <v>#N/A</v>
      </c>
      <c r="AH14" s="68" t="e">
        <f>NA()</f>
        <v>#N/A</v>
      </c>
      <c r="AI14" s="68" t="e">
        <f>NA()</f>
        <v>#N/A</v>
      </c>
      <c r="AJ14" s="68">
        <v>5</v>
      </c>
      <c r="AK14" s="68">
        <v>2</v>
      </c>
      <c r="AL14" s="68" t="e">
        <f>NA()</f>
        <v>#N/A</v>
      </c>
      <c r="AM14" s="68" t="e">
        <f>NA()</f>
        <v>#N/A</v>
      </c>
      <c r="AN14" s="68" t="e">
        <f>NA()</f>
        <v>#N/A</v>
      </c>
      <c r="AO14" s="68" t="e">
        <f>NA()</f>
        <v>#N/A</v>
      </c>
      <c r="AP14" s="68" t="e">
        <f>NA()</f>
        <v>#N/A</v>
      </c>
      <c r="AQ14" s="68" t="e">
        <f>NA()</f>
        <v>#N/A</v>
      </c>
      <c r="AR14" s="68" t="e">
        <f>NA()</f>
        <v>#N/A</v>
      </c>
      <c r="AS14" s="68" t="e">
        <f>NA()</f>
        <v>#N/A</v>
      </c>
      <c r="AT14" s="68" t="e">
        <f>NA()</f>
        <v>#N/A</v>
      </c>
      <c r="AU14" s="68" t="e">
        <f>NA()</f>
        <v>#N/A</v>
      </c>
      <c r="AV14" s="68">
        <v>3</v>
      </c>
      <c r="AW14" s="68">
        <v>4</v>
      </c>
      <c r="AX14" s="68" t="e">
        <f>NA()</f>
        <v>#N/A</v>
      </c>
      <c r="AY14" s="68" t="e">
        <f>NA()</f>
        <v>#N/A</v>
      </c>
      <c r="AZ14" s="68" t="e">
        <f>NA()</f>
        <v>#N/A</v>
      </c>
      <c r="BA14" s="68" t="e">
        <f>NA()</f>
        <v>#N/A</v>
      </c>
      <c r="BB14" s="68" t="e">
        <f>NA()</f>
        <v>#N/A</v>
      </c>
      <c r="BC14" s="68" t="e">
        <f>NA()</f>
        <v>#N/A</v>
      </c>
      <c r="BD14" s="68" t="e">
        <f>NA()</f>
        <v>#N/A</v>
      </c>
      <c r="BE14" s="68">
        <v>3</v>
      </c>
      <c r="BF14" s="68" t="e">
        <f>NA()</f>
        <v>#N/A</v>
      </c>
      <c r="BG14" s="68" t="e">
        <f>NA()</f>
        <v>#N/A</v>
      </c>
      <c r="BH14" s="68" t="e">
        <f>NA()</f>
        <v>#N/A</v>
      </c>
      <c r="BI14" s="68" t="e">
        <f>NA()</f>
        <v>#N/A</v>
      </c>
      <c r="BJ14" s="68" t="e">
        <f>NA()</f>
        <v>#N/A</v>
      </c>
      <c r="BK14" s="68" t="e">
        <f>NA()</f>
        <v>#N/A</v>
      </c>
      <c r="BL14" s="68">
        <v>4</v>
      </c>
      <c r="BM14" s="68" t="e">
        <f>NA()</f>
        <v>#N/A</v>
      </c>
      <c r="BN14" s="67" t="str">
        <f t="shared" si="5"/>
        <v>Outer P. Transfer</v>
      </c>
      <c r="BO14" s="68"/>
      <c r="BP14" s="68"/>
      <c r="BQ14" s="68">
        <v>1</v>
      </c>
      <c r="BR14" s="68">
        <v>1</v>
      </c>
      <c r="BS14" s="68"/>
      <c r="BT14" s="68"/>
      <c r="BU14" s="68"/>
      <c r="BV14" s="68"/>
      <c r="BW14" s="68"/>
      <c r="BX14" s="68">
        <v>1</v>
      </c>
      <c r="BY14" s="68">
        <v>1</v>
      </c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>
        <v>1</v>
      </c>
      <c r="CK14" s="68">
        <v>2</v>
      </c>
      <c r="CL14" s="68"/>
      <c r="CM14" s="68"/>
      <c r="CN14" s="68"/>
      <c r="CO14" s="68"/>
      <c r="CP14" s="68"/>
      <c r="CQ14" s="68"/>
      <c r="CR14" s="68"/>
      <c r="CS14" s="68">
        <v>3</v>
      </c>
      <c r="CT14" s="68"/>
      <c r="CU14" s="68"/>
      <c r="CV14" s="68"/>
      <c r="CW14" s="68"/>
      <c r="CX14" s="68"/>
      <c r="CY14" s="68"/>
      <c r="CZ14" s="68">
        <v>9</v>
      </c>
      <c r="DA14" s="68"/>
      <c r="DB14" s="66"/>
    </row>
    <row r="15" spans="1:106" ht="12" customHeight="1" x14ac:dyDescent="0.15">
      <c r="A15" s="4"/>
      <c r="B15" s="96"/>
      <c r="C15" s="100" t="str">
        <f>IF(B15="", "", "to")</f>
        <v/>
      </c>
      <c r="D15" s="102"/>
      <c r="E15" s="99" t="str" cm="1">
        <f t="array" ref="E15">IF(B15="", "", _xlfn.XLOOKUP(B15, Origins, _xlfn.XLOOKUP(D15, Destinations, Maneuver_Years, ""), ""))</f>
        <v/>
      </c>
      <c r="F15" s="105"/>
      <c r="G15" s="106" t="str">
        <f>IF(B15="","",ROUNDUP(E15*F15,0))</f>
        <v/>
      </c>
      <c r="H15" s="100" t="str" cm="1">
        <f t="array" ref="H15">IF(B15="", "", _xlfn.XLOOKUP(B15, Origins, _xlfn.XLOOKUP(D15, Destinations, Maneuver_Difficulties,"")))</f>
        <v/>
      </c>
      <c r="I15" s="100" t="str">
        <f>IF(AND(F15&lt;1, F15&gt;0), ROUNDUP(H15/F15, 0), H15)</f>
        <v/>
      </c>
      <c r="J15" s="69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71"/>
      <c r="S15" s="72"/>
      <c r="T15" s="43"/>
      <c r="U15" s="5"/>
      <c r="V15" s="66"/>
      <c r="W15" s="66"/>
      <c r="X15" s="66"/>
      <c r="Y15" s="84"/>
      <c r="Z15" s="64" t="s">
        <v>27</v>
      </c>
      <c r="AA15" s="68" t="e">
        <f>NA()</f>
        <v>#N/A</v>
      </c>
      <c r="AB15" s="68" t="e">
        <f>NA()</f>
        <v>#N/A</v>
      </c>
      <c r="AC15" s="68">
        <v>5</v>
      </c>
      <c r="AD15" s="68" t="e">
        <f>NA()</f>
        <v>#N/A</v>
      </c>
      <c r="AE15" s="68" t="e">
        <f>NA()</f>
        <v>#N/A</v>
      </c>
      <c r="AF15" s="68" t="e">
        <f>NA()</f>
        <v>#N/A</v>
      </c>
      <c r="AG15" s="68" t="e">
        <f>NA()</f>
        <v>#N/A</v>
      </c>
      <c r="AH15" s="68">
        <v>4</v>
      </c>
      <c r="AI15" s="68">
        <v>5</v>
      </c>
      <c r="AJ15" s="68" t="e">
        <f>NA()</f>
        <v>#N/A</v>
      </c>
      <c r="AK15" s="68" t="e">
        <f>NA()</f>
        <v>#N/A</v>
      </c>
      <c r="AL15" s="68" t="e">
        <f>NA()</f>
        <v>#N/A</v>
      </c>
      <c r="AM15" s="68">
        <v>0</v>
      </c>
      <c r="AN15" s="68">
        <v>1</v>
      </c>
      <c r="AO15" s="68" t="e">
        <f>NA()</f>
        <v>#N/A</v>
      </c>
      <c r="AP15" s="68" t="e">
        <f>NA()</f>
        <v>#N/A</v>
      </c>
      <c r="AQ15" s="68" t="e">
        <f>NA()</f>
        <v>#N/A</v>
      </c>
      <c r="AR15" s="68" t="e">
        <f>NA()</f>
        <v>#N/A</v>
      </c>
      <c r="AS15" s="68" t="e">
        <f>NA()</f>
        <v>#N/A</v>
      </c>
      <c r="AT15" s="68" t="e">
        <f>NA()</f>
        <v>#N/A</v>
      </c>
      <c r="AU15" s="68" t="e">
        <f>NA()</f>
        <v>#N/A</v>
      </c>
      <c r="AV15" s="68" t="e">
        <f>NA()</f>
        <v>#N/A</v>
      </c>
      <c r="AW15" s="68" t="e">
        <f>NA()</f>
        <v>#N/A</v>
      </c>
      <c r="AX15" s="68" t="e">
        <f>NA()</f>
        <v>#N/A</v>
      </c>
      <c r="AY15" s="68" t="e">
        <f>NA()</f>
        <v>#N/A</v>
      </c>
      <c r="AZ15" s="68" t="e">
        <f>NA()</f>
        <v>#N/A</v>
      </c>
      <c r="BA15" s="68" t="e">
        <f>NA()</f>
        <v>#N/A</v>
      </c>
      <c r="BB15" s="68" t="e">
        <f>NA()</f>
        <v>#N/A</v>
      </c>
      <c r="BC15" s="68" t="e">
        <f>NA()</f>
        <v>#N/A</v>
      </c>
      <c r="BD15" s="68" t="e">
        <f>NA()</f>
        <v>#N/A</v>
      </c>
      <c r="BE15" s="68" t="e">
        <f>NA()</f>
        <v>#N/A</v>
      </c>
      <c r="BF15" s="68" t="e">
        <f>NA()</f>
        <v>#N/A</v>
      </c>
      <c r="BG15" s="68" t="e">
        <f>NA()</f>
        <v>#N/A</v>
      </c>
      <c r="BH15" s="68" t="e">
        <f>NA()</f>
        <v>#N/A</v>
      </c>
      <c r="BI15" s="68" t="e">
        <f>NA()</f>
        <v>#N/A</v>
      </c>
      <c r="BJ15" s="68" t="e">
        <f>NA()</f>
        <v>#N/A</v>
      </c>
      <c r="BK15" s="68" t="e">
        <f>NA()</f>
        <v>#N/A</v>
      </c>
      <c r="BL15" s="68" t="e">
        <f>NA()</f>
        <v>#N/A</v>
      </c>
      <c r="BM15" s="68" t="e">
        <f>NA()</f>
        <v>#N/A</v>
      </c>
      <c r="BN15" s="67" t="str">
        <f t="shared" si="5"/>
        <v>Mars Orbit</v>
      </c>
      <c r="BO15" s="68"/>
      <c r="BP15" s="68"/>
      <c r="BQ15" s="68">
        <v>3</v>
      </c>
      <c r="BR15" s="68"/>
      <c r="BS15" s="68"/>
      <c r="BT15" s="68"/>
      <c r="BU15" s="68"/>
      <c r="BV15" s="68">
        <v>2</v>
      </c>
      <c r="BW15" s="68">
        <v>1</v>
      </c>
      <c r="BX15" s="68"/>
      <c r="BY15" s="68"/>
      <c r="BZ15" s="68"/>
      <c r="CA15" s="68"/>
      <c r="CB15" s="68">
        <v>1</v>
      </c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6"/>
    </row>
    <row r="16" spans="1:106" ht="12" customHeight="1" x14ac:dyDescent="0.15">
      <c r="A16" s="4"/>
      <c r="B16" s="97"/>
      <c r="C16" s="100"/>
      <c r="D16" s="103"/>
      <c r="E16" s="100"/>
      <c r="F16" s="105"/>
      <c r="G16" s="106"/>
      <c r="H16" s="100"/>
      <c r="I16" s="100"/>
      <c r="J16" s="69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73"/>
      <c r="S16" s="74"/>
      <c r="T16" s="44"/>
      <c r="U16" s="5"/>
      <c r="V16" s="66"/>
      <c r="W16" s="66"/>
      <c r="X16" s="66"/>
      <c r="Y16" s="84"/>
      <c r="Z16" s="64" t="s">
        <v>29</v>
      </c>
      <c r="AA16" s="68" t="e">
        <f>NA()</f>
        <v>#N/A</v>
      </c>
      <c r="AB16" s="68" t="e">
        <f>NA()</f>
        <v>#N/A</v>
      </c>
      <c r="AC16" s="68" t="e">
        <f>NA()</f>
        <v>#N/A</v>
      </c>
      <c r="AD16" s="68" t="e">
        <f>NA()</f>
        <v>#N/A</v>
      </c>
      <c r="AE16" s="68" t="e">
        <f>NA()</f>
        <v>#N/A</v>
      </c>
      <c r="AF16" s="68" t="e">
        <f>NA()</f>
        <v>#N/A</v>
      </c>
      <c r="AG16" s="68" t="e">
        <f>NA()</f>
        <v>#N/A</v>
      </c>
      <c r="AH16" s="68" t="e">
        <f>NA()</f>
        <v>#N/A</v>
      </c>
      <c r="AI16" s="68" t="e">
        <f>NA()</f>
        <v>#N/A</v>
      </c>
      <c r="AJ16" s="68">
        <v>3</v>
      </c>
      <c r="AK16" s="68">
        <v>1</v>
      </c>
      <c r="AL16" s="68" t="e">
        <f>NA()</f>
        <v>#N/A</v>
      </c>
      <c r="AM16" s="68">
        <v>3</v>
      </c>
      <c r="AN16" s="68" t="e">
        <f>NA()</f>
        <v>#N/A</v>
      </c>
      <c r="AO16" s="68" t="e">
        <f>NA()</f>
        <v>#N/A</v>
      </c>
      <c r="AP16" s="68" t="e">
        <f>NA()</f>
        <v>#N/A</v>
      </c>
      <c r="AQ16" s="68" t="e">
        <f>NA()</f>
        <v>#N/A</v>
      </c>
      <c r="AR16" s="68" t="e">
        <f>NA()</f>
        <v>#N/A</v>
      </c>
      <c r="AS16" s="68" t="e">
        <f>NA()</f>
        <v>#N/A</v>
      </c>
      <c r="AT16" s="68" t="e">
        <f>NA()</f>
        <v>#N/A</v>
      </c>
      <c r="AU16" s="68" t="e">
        <f>NA()</f>
        <v>#N/A</v>
      </c>
      <c r="AV16" s="68" t="e">
        <f>NA()</f>
        <v>#N/A</v>
      </c>
      <c r="AW16" s="68">
        <v>4</v>
      </c>
      <c r="AX16" s="68" t="e">
        <f>NA()</f>
        <v>#N/A</v>
      </c>
      <c r="AY16" s="68" t="e">
        <f>NA()</f>
        <v>#N/A</v>
      </c>
      <c r="AZ16" s="68" t="e">
        <f>NA()</f>
        <v>#N/A</v>
      </c>
      <c r="BA16" s="68" t="e">
        <f>NA()</f>
        <v>#N/A</v>
      </c>
      <c r="BB16" s="68" t="e">
        <f>NA()</f>
        <v>#N/A</v>
      </c>
      <c r="BC16" s="68" t="e">
        <f>NA()</f>
        <v>#N/A</v>
      </c>
      <c r="BD16" s="68" t="e">
        <f>NA()</f>
        <v>#N/A</v>
      </c>
      <c r="BE16" s="68" t="e">
        <f>NA()</f>
        <v>#N/A</v>
      </c>
      <c r="BF16" s="68" t="e">
        <f>NA()</f>
        <v>#N/A</v>
      </c>
      <c r="BG16" s="68" t="e">
        <f>NA()</f>
        <v>#N/A</v>
      </c>
      <c r="BH16" s="68" t="e">
        <f>NA()</f>
        <v>#N/A</v>
      </c>
      <c r="BI16" s="68" t="e">
        <f>NA()</f>
        <v>#N/A</v>
      </c>
      <c r="BJ16" s="68" t="e">
        <f>NA()</f>
        <v>#N/A</v>
      </c>
      <c r="BK16" s="68" t="e">
        <f>NA()</f>
        <v>#N/A</v>
      </c>
      <c r="BL16" s="68" t="e">
        <f>NA()</f>
        <v>#N/A</v>
      </c>
      <c r="BM16" s="68" t="e">
        <f>NA()</f>
        <v>#N/A</v>
      </c>
      <c r="BN16" s="67" t="str">
        <f t="shared" si="5"/>
        <v>Mars Fly-by</v>
      </c>
      <c r="BO16" s="68"/>
      <c r="BP16" s="68"/>
      <c r="BQ16" s="68"/>
      <c r="BR16" s="68"/>
      <c r="BS16" s="68"/>
      <c r="BT16" s="68"/>
      <c r="BU16" s="68"/>
      <c r="BV16" s="68"/>
      <c r="BW16" s="68"/>
      <c r="BX16" s="68">
        <v>1</v>
      </c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>
        <v>3</v>
      </c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6"/>
    </row>
    <row r="17" spans="1:106" ht="12" customHeight="1" x14ac:dyDescent="0.15">
      <c r="A17" s="4"/>
      <c r="B17" s="97"/>
      <c r="C17" s="100"/>
      <c r="D17" s="103"/>
      <c r="E17" s="100"/>
      <c r="F17" s="105"/>
      <c r="G17" s="106"/>
      <c r="H17" s="100"/>
      <c r="I17" s="100"/>
      <c r="J17" s="69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79" t="s">
        <v>48</v>
      </c>
      <c r="S17" s="81" t="str">
        <f>IF(B15="", "", I15*P19)</f>
        <v/>
      </c>
      <c r="T17" s="45"/>
      <c r="U17" s="5"/>
      <c r="V17" s="66"/>
      <c r="W17" s="66"/>
      <c r="X17" s="66"/>
      <c r="Y17" s="84"/>
      <c r="Z17" s="64" t="s">
        <v>35</v>
      </c>
      <c r="AA17" s="68" t="e">
        <f>NA()</f>
        <v>#N/A</v>
      </c>
      <c r="AB17" s="68" t="e">
        <f>NA()</f>
        <v>#N/A</v>
      </c>
      <c r="AC17" s="68" t="e">
        <f>NA()</f>
        <v>#N/A</v>
      </c>
      <c r="AD17" s="68" t="e">
        <f>NA()</f>
        <v>#N/A</v>
      </c>
      <c r="AE17" s="68" t="e">
        <f>NA()</f>
        <v>#N/A</v>
      </c>
      <c r="AF17" s="68" t="e">
        <f>NA()</f>
        <v>#N/A</v>
      </c>
      <c r="AG17" s="68" t="e">
        <f>NA()</f>
        <v>#N/A</v>
      </c>
      <c r="AH17" s="68" t="e">
        <f>NA()</f>
        <v>#N/A</v>
      </c>
      <c r="AI17" s="68" t="e">
        <f>NA()</f>
        <v>#N/A</v>
      </c>
      <c r="AJ17" s="68">
        <v>3</v>
      </c>
      <c r="AK17" s="68" t="e">
        <f>NA()</f>
        <v>#N/A</v>
      </c>
      <c r="AL17" s="68" t="e">
        <f>NA()</f>
        <v>#N/A</v>
      </c>
      <c r="AM17" s="68" t="e">
        <f>NA()</f>
        <v>#N/A</v>
      </c>
      <c r="AN17" s="68" t="e">
        <f>NA()</f>
        <v>#N/A</v>
      </c>
      <c r="AO17" s="68" t="e">
        <f>NA()</f>
        <v>#N/A</v>
      </c>
      <c r="AP17" s="68" t="e">
        <f>NA()</f>
        <v>#N/A</v>
      </c>
      <c r="AQ17" s="68" t="e">
        <f>NA()</f>
        <v>#N/A</v>
      </c>
      <c r="AR17" s="68" t="e">
        <f>NA()</f>
        <v>#N/A</v>
      </c>
      <c r="AS17" s="68" t="e">
        <f>NA()</f>
        <v>#N/A</v>
      </c>
      <c r="AT17" s="68" t="e">
        <f>NA()</f>
        <v>#N/A</v>
      </c>
      <c r="AU17" s="68" t="e">
        <f>NA()</f>
        <v>#N/A</v>
      </c>
      <c r="AV17" s="68" t="e">
        <f>NA()</f>
        <v>#N/A</v>
      </c>
      <c r="AW17" s="68" t="e">
        <f>NA()</f>
        <v>#N/A</v>
      </c>
      <c r="AX17" s="68" t="e">
        <f>NA()</f>
        <v>#N/A</v>
      </c>
      <c r="AY17" s="68" t="e">
        <f>NA()</f>
        <v>#N/A</v>
      </c>
      <c r="AZ17" s="68" t="e">
        <f>NA()</f>
        <v>#N/A</v>
      </c>
      <c r="BA17" s="68" t="e">
        <f>NA()</f>
        <v>#N/A</v>
      </c>
      <c r="BB17" s="68" t="e">
        <f>NA()</f>
        <v>#N/A</v>
      </c>
      <c r="BC17" s="68" t="e">
        <f>NA()</f>
        <v>#N/A</v>
      </c>
      <c r="BD17" s="68" t="e">
        <f>NA()</f>
        <v>#N/A</v>
      </c>
      <c r="BE17" s="68" t="e">
        <f>NA()</f>
        <v>#N/A</v>
      </c>
      <c r="BF17" s="68" t="e">
        <f>NA()</f>
        <v>#N/A</v>
      </c>
      <c r="BG17" s="68" t="e">
        <f>NA()</f>
        <v>#N/A</v>
      </c>
      <c r="BH17" s="68" t="e">
        <f>NA()</f>
        <v>#N/A</v>
      </c>
      <c r="BI17" s="68" t="e">
        <f>NA()</f>
        <v>#N/A</v>
      </c>
      <c r="BJ17" s="68" t="e">
        <f>NA()</f>
        <v>#N/A</v>
      </c>
      <c r="BK17" s="68" t="e">
        <f>NA()</f>
        <v>#N/A</v>
      </c>
      <c r="BL17" s="68" t="e">
        <f>NA()</f>
        <v>#N/A</v>
      </c>
      <c r="BM17" s="68" t="e">
        <f>NA()</f>
        <v>#N/A</v>
      </c>
      <c r="BN17" s="67" t="str">
        <f t="shared" si="5"/>
        <v>Mars</v>
      </c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6"/>
    </row>
    <row r="18" spans="1:106" ht="12" customHeight="1" x14ac:dyDescent="0.15">
      <c r="A18" s="4"/>
      <c r="B18" s="97"/>
      <c r="C18" s="100"/>
      <c r="D18" s="103"/>
      <c r="E18" s="100"/>
      <c r="F18" s="105"/>
      <c r="G18" s="106"/>
      <c r="H18" s="100"/>
      <c r="I18" s="100"/>
      <c r="J18" s="69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80"/>
      <c r="S18" s="82"/>
      <c r="T18" s="44"/>
      <c r="U18" s="5"/>
      <c r="V18" s="66"/>
      <c r="W18" s="66"/>
      <c r="X18" s="66"/>
      <c r="Y18" s="84"/>
      <c r="Z18" s="64" t="s">
        <v>36</v>
      </c>
      <c r="AA18" s="68" t="e">
        <f>NA()</f>
        <v>#N/A</v>
      </c>
      <c r="AB18" s="68" t="e">
        <f>NA()</f>
        <v>#N/A</v>
      </c>
      <c r="AC18" s="68" t="e">
        <f>NA()</f>
        <v>#N/A</v>
      </c>
      <c r="AD18" s="68" t="e">
        <f>NA()</f>
        <v>#N/A</v>
      </c>
      <c r="AE18" s="68" t="e">
        <f>NA()</f>
        <v>#N/A</v>
      </c>
      <c r="AF18" s="68" t="e">
        <f>NA()</f>
        <v>#N/A</v>
      </c>
      <c r="AG18" s="68" t="e">
        <f>NA()</f>
        <v>#N/A</v>
      </c>
      <c r="AH18" s="68" t="e">
        <f>NA()</f>
        <v>#N/A</v>
      </c>
      <c r="AI18" s="68" t="e">
        <f>NA()</f>
        <v>#N/A</v>
      </c>
      <c r="AJ18" s="68">
        <v>1</v>
      </c>
      <c r="AK18" s="68" t="e">
        <f>NA()</f>
        <v>#N/A</v>
      </c>
      <c r="AL18" s="68" t="e">
        <f>NA()</f>
        <v>#N/A</v>
      </c>
      <c r="AM18" s="68" t="e">
        <f>NA()</f>
        <v>#N/A</v>
      </c>
      <c r="AN18" s="68" t="e">
        <f>NA()</f>
        <v>#N/A</v>
      </c>
      <c r="AO18" s="68" t="e">
        <f>NA()</f>
        <v>#N/A</v>
      </c>
      <c r="AP18" s="68" t="e">
        <f>NA()</f>
        <v>#N/A</v>
      </c>
      <c r="AQ18" s="68" t="e">
        <f>NA()</f>
        <v>#N/A</v>
      </c>
      <c r="AR18" s="68" t="e">
        <f>NA()</f>
        <v>#N/A</v>
      </c>
      <c r="AS18" s="68" t="e">
        <f>NA()</f>
        <v>#N/A</v>
      </c>
      <c r="AT18" s="68" t="e">
        <f>NA()</f>
        <v>#N/A</v>
      </c>
      <c r="AU18" s="68" t="e">
        <f>NA()</f>
        <v>#N/A</v>
      </c>
      <c r="AV18" s="68" t="e">
        <f>NA()</f>
        <v>#N/A</v>
      </c>
      <c r="AW18" s="68" t="e">
        <f>NA()</f>
        <v>#N/A</v>
      </c>
      <c r="AX18" s="68" t="e">
        <f>NA()</f>
        <v>#N/A</v>
      </c>
      <c r="AY18" s="68" t="e">
        <f>NA()</f>
        <v>#N/A</v>
      </c>
      <c r="AZ18" s="68" t="e">
        <f>NA()</f>
        <v>#N/A</v>
      </c>
      <c r="BA18" s="68" t="e">
        <f>NA()</f>
        <v>#N/A</v>
      </c>
      <c r="BB18" s="68" t="e">
        <f>NA()</f>
        <v>#N/A</v>
      </c>
      <c r="BC18" s="68" t="e">
        <f>NA()</f>
        <v>#N/A</v>
      </c>
      <c r="BD18" s="68" t="e">
        <f>NA()</f>
        <v>#N/A</v>
      </c>
      <c r="BE18" s="68" t="e">
        <f>NA()</f>
        <v>#N/A</v>
      </c>
      <c r="BF18" s="68" t="e">
        <f>NA()</f>
        <v>#N/A</v>
      </c>
      <c r="BG18" s="68" t="e">
        <f>NA()</f>
        <v>#N/A</v>
      </c>
      <c r="BH18" s="68" t="e">
        <f>NA()</f>
        <v>#N/A</v>
      </c>
      <c r="BI18" s="68" t="e">
        <f>NA()</f>
        <v>#N/A</v>
      </c>
      <c r="BJ18" s="68" t="e">
        <f>NA()</f>
        <v>#N/A</v>
      </c>
      <c r="BK18" s="68" t="e">
        <f>NA()</f>
        <v>#N/A</v>
      </c>
      <c r="BL18" s="68" t="e">
        <f>NA()</f>
        <v>#N/A</v>
      </c>
      <c r="BM18" s="68" t="e">
        <f>NA()</f>
        <v>#N/A</v>
      </c>
      <c r="BN18" s="67" t="str">
        <f t="shared" si="5"/>
        <v>Phobos</v>
      </c>
      <c r="BO18" s="68"/>
      <c r="BP18" s="68"/>
      <c r="BQ18" s="68"/>
      <c r="BR18" s="68"/>
      <c r="BS18" s="68"/>
      <c r="BT18" s="68"/>
      <c r="BU18" s="68"/>
      <c r="BV18" s="68"/>
      <c r="BW18" s="68"/>
      <c r="BX18" s="68">
        <v>1</v>
      </c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6"/>
    </row>
    <row r="19" spans="1:106" ht="12" customHeight="1" x14ac:dyDescent="0.15">
      <c r="A19" s="4"/>
      <c r="B19" s="98"/>
      <c r="C19" s="101"/>
      <c r="D19" s="104"/>
      <c r="E19" s="101"/>
      <c r="F19" s="105"/>
      <c r="G19" s="107"/>
      <c r="H19" s="101"/>
      <c r="I19" s="101"/>
      <c r="J19" s="70"/>
      <c r="K19" s="87"/>
      <c r="L19" s="88"/>
      <c r="M19" s="88"/>
      <c r="N19" s="89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46"/>
      <c r="U19" s="5"/>
      <c r="V19" s="66"/>
      <c r="W19" s="66"/>
      <c r="X19" s="66"/>
      <c r="Y19" s="84"/>
      <c r="Z19" s="64" t="s">
        <v>31</v>
      </c>
      <c r="AA19" s="68" t="e">
        <f>NA()</f>
        <v>#N/A</v>
      </c>
      <c r="AB19" s="68" t="e">
        <f>NA()</f>
        <v>#N/A</v>
      </c>
      <c r="AC19" s="68" t="e">
        <f>NA()</f>
        <v>#N/A</v>
      </c>
      <c r="AD19" s="68" t="e">
        <f>NA()</f>
        <v>#N/A</v>
      </c>
      <c r="AE19" s="68" t="e">
        <f>NA()</f>
        <v>#N/A</v>
      </c>
      <c r="AF19" s="68" t="e">
        <f>NA()</f>
        <v>#N/A</v>
      </c>
      <c r="AG19" s="68" t="e">
        <f>NA()</f>
        <v>#N/A</v>
      </c>
      <c r="AH19" s="68" t="e">
        <f>NA()</f>
        <v>#N/A</v>
      </c>
      <c r="AI19" s="68" t="e">
        <f>NA()</f>
        <v>#N/A</v>
      </c>
      <c r="AJ19" s="68" t="e">
        <f>NA()</f>
        <v>#N/A</v>
      </c>
      <c r="AK19" s="68" t="e">
        <f>NA()</f>
        <v>#N/A</v>
      </c>
      <c r="AL19" s="68" t="e">
        <f>NA()</f>
        <v>#N/A</v>
      </c>
      <c r="AM19" s="68" t="e">
        <f>NA()</f>
        <v>#N/A</v>
      </c>
      <c r="AN19" s="68" t="e">
        <f>NA()</f>
        <v>#N/A</v>
      </c>
      <c r="AO19" s="68" t="e">
        <f>NA()</f>
        <v>#N/A</v>
      </c>
      <c r="AP19" s="68">
        <v>2</v>
      </c>
      <c r="AQ19" s="68">
        <v>4</v>
      </c>
      <c r="AR19" s="68" t="e">
        <f>NA()</f>
        <v>#N/A</v>
      </c>
      <c r="AS19" s="68" t="e">
        <f>NA()</f>
        <v>#N/A</v>
      </c>
      <c r="AT19" s="68" t="e">
        <f>NA()</f>
        <v>#N/A</v>
      </c>
      <c r="AU19" s="68" t="e">
        <f>NA()</f>
        <v>#N/A</v>
      </c>
      <c r="AV19" s="68" t="e">
        <f>NA()</f>
        <v>#N/A</v>
      </c>
      <c r="AW19" s="68" t="e">
        <f>NA()</f>
        <v>#N/A</v>
      </c>
      <c r="AX19" s="68" t="e">
        <f>NA()</f>
        <v>#N/A</v>
      </c>
      <c r="AY19" s="68" t="e">
        <f>NA()</f>
        <v>#N/A</v>
      </c>
      <c r="AZ19" s="68" t="e">
        <f>NA()</f>
        <v>#N/A</v>
      </c>
      <c r="BA19" s="68" t="e">
        <f>NA()</f>
        <v>#N/A</v>
      </c>
      <c r="BB19" s="68" t="e">
        <f>NA()</f>
        <v>#N/A</v>
      </c>
      <c r="BC19" s="68" t="e">
        <f>NA()</f>
        <v>#N/A</v>
      </c>
      <c r="BD19" s="68" t="e">
        <f>NA()</f>
        <v>#N/A</v>
      </c>
      <c r="BE19" s="68" t="e">
        <f>NA()</f>
        <v>#N/A</v>
      </c>
      <c r="BF19" s="68" t="e">
        <f>NA()</f>
        <v>#N/A</v>
      </c>
      <c r="BG19" s="68" t="e">
        <f>NA()</f>
        <v>#N/A</v>
      </c>
      <c r="BH19" s="68" t="e">
        <f>NA()</f>
        <v>#N/A</v>
      </c>
      <c r="BI19" s="68" t="e">
        <f>NA()</f>
        <v>#N/A</v>
      </c>
      <c r="BJ19" s="68" t="e">
        <f>NA()</f>
        <v>#N/A</v>
      </c>
      <c r="BK19" s="68" t="e">
        <f>NA()</f>
        <v>#N/A</v>
      </c>
      <c r="BL19" s="68" t="e">
        <f>NA()</f>
        <v>#N/A</v>
      </c>
      <c r="BM19" s="68" t="e">
        <f>NA()</f>
        <v>#N/A</v>
      </c>
      <c r="BN19" s="67" t="str">
        <f t="shared" si="5"/>
        <v>Mercury Fly-by</v>
      </c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>
        <v>1</v>
      </c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6"/>
    </row>
    <row r="20" spans="1:106" ht="12" customHeight="1" x14ac:dyDescent="0.15">
      <c r="A20" s="4"/>
      <c r="B20" s="96"/>
      <c r="C20" s="100" t="str">
        <f t="shared" ref="C20" si="10">IF(B20="", "", "to")</f>
        <v/>
      </c>
      <c r="D20" s="102"/>
      <c r="E20" s="99" t="str" cm="1">
        <f t="array" ref="E20">IF(B20="", "", _xlfn.XLOOKUP(B20, Origins, _xlfn.XLOOKUP(D20, Destinations, Maneuver_Years, ""), ""))</f>
        <v/>
      </c>
      <c r="F20" s="105"/>
      <c r="G20" s="106" t="str">
        <f>IF(B20="","",ROUNDUP(E20*F20,0))</f>
        <v/>
      </c>
      <c r="H20" s="100" t="str" cm="1">
        <f t="array" ref="H20">IF(B20="", "", _xlfn.XLOOKUP(B20, Origins, _xlfn.XLOOKUP(D20, Destinations, Maneuver_Difficulties,"")))</f>
        <v/>
      </c>
      <c r="I20" s="100" t="str">
        <f t="shared" ref="I20" si="11">IF(AND(F20&lt;1, F20&gt;0), ROUNDUP(H20/F20, 0), H20)</f>
        <v/>
      </c>
      <c r="J20" s="69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12">IF(M20="", "", M20*O20)</f>
        <v/>
      </c>
      <c r="Q20" s="13" t="str">
        <f t="shared" ref="Q20:Q23" si="13">IF(N20="", "", N20*O20)</f>
        <v/>
      </c>
      <c r="R20" s="71"/>
      <c r="S20" s="72"/>
      <c r="T20" s="43"/>
      <c r="U20" s="5"/>
      <c r="V20" s="66"/>
      <c r="W20" s="66"/>
      <c r="X20" s="66"/>
      <c r="Y20" s="84"/>
      <c r="Z20" s="64" t="s">
        <v>37</v>
      </c>
      <c r="AA20" s="68" t="e">
        <f>NA()</f>
        <v>#N/A</v>
      </c>
      <c r="AB20" s="68" t="e">
        <f>NA()</f>
        <v>#N/A</v>
      </c>
      <c r="AC20" s="68" t="e">
        <f>NA()</f>
        <v>#N/A</v>
      </c>
      <c r="AD20" s="68" t="e">
        <f>NA()</f>
        <v>#N/A</v>
      </c>
      <c r="AE20" s="68" t="e">
        <f>NA()</f>
        <v>#N/A</v>
      </c>
      <c r="AF20" s="68" t="e">
        <f>NA()</f>
        <v>#N/A</v>
      </c>
      <c r="AG20" s="68" t="e">
        <f>NA()</f>
        <v>#N/A</v>
      </c>
      <c r="AH20" s="68">
        <v>7</v>
      </c>
      <c r="AI20" s="68" t="e">
        <f>NA()</f>
        <v>#N/A</v>
      </c>
      <c r="AJ20" s="68" t="e">
        <f>NA()</f>
        <v>#N/A</v>
      </c>
      <c r="AK20" s="68" t="e">
        <f>NA()</f>
        <v>#N/A</v>
      </c>
      <c r="AL20" s="68" t="e">
        <f>NA()</f>
        <v>#N/A</v>
      </c>
      <c r="AM20" s="68" t="e">
        <f>NA()</f>
        <v>#N/A</v>
      </c>
      <c r="AN20" s="68" t="e">
        <f>NA()</f>
        <v>#N/A</v>
      </c>
      <c r="AO20" s="68" t="e">
        <f>NA()</f>
        <v>#N/A</v>
      </c>
      <c r="AP20" s="68" t="e">
        <f>NA()</f>
        <v>#N/A</v>
      </c>
      <c r="AQ20" s="68">
        <v>2</v>
      </c>
      <c r="AR20" s="68" t="e">
        <f>NA()</f>
        <v>#N/A</v>
      </c>
      <c r="AS20" s="68" t="e">
        <f>NA()</f>
        <v>#N/A</v>
      </c>
      <c r="AT20" s="68" t="e">
        <f>NA()</f>
        <v>#N/A</v>
      </c>
      <c r="AU20" s="68" t="e">
        <f>NA()</f>
        <v>#N/A</v>
      </c>
      <c r="AV20" s="68" t="e">
        <f>NA()</f>
        <v>#N/A</v>
      </c>
      <c r="AW20" s="68" t="e">
        <f>NA()</f>
        <v>#N/A</v>
      </c>
      <c r="AX20" s="68" t="e">
        <f>NA()</f>
        <v>#N/A</v>
      </c>
      <c r="AY20" s="68" t="e">
        <f>NA()</f>
        <v>#N/A</v>
      </c>
      <c r="AZ20" s="68" t="e">
        <f>NA()</f>
        <v>#N/A</v>
      </c>
      <c r="BA20" s="68" t="e">
        <f>NA()</f>
        <v>#N/A</v>
      </c>
      <c r="BB20" s="68" t="e">
        <f>NA()</f>
        <v>#N/A</v>
      </c>
      <c r="BC20" s="68" t="e">
        <f>NA()</f>
        <v>#N/A</v>
      </c>
      <c r="BD20" s="68" t="e">
        <f>NA()</f>
        <v>#N/A</v>
      </c>
      <c r="BE20" s="68" t="e">
        <f>NA()</f>
        <v>#N/A</v>
      </c>
      <c r="BF20" s="68" t="e">
        <f>NA()</f>
        <v>#N/A</v>
      </c>
      <c r="BG20" s="68" t="e">
        <f>NA()</f>
        <v>#N/A</v>
      </c>
      <c r="BH20" s="68" t="e">
        <f>NA()</f>
        <v>#N/A</v>
      </c>
      <c r="BI20" s="68" t="e">
        <f>NA()</f>
        <v>#N/A</v>
      </c>
      <c r="BJ20" s="68" t="e">
        <f>NA()</f>
        <v>#N/A</v>
      </c>
      <c r="BK20" s="68" t="e">
        <f>NA()</f>
        <v>#N/A</v>
      </c>
      <c r="BL20" s="68" t="e">
        <f>NA()</f>
        <v>#N/A</v>
      </c>
      <c r="BM20" s="68" t="e">
        <f>NA()</f>
        <v>#N/A</v>
      </c>
      <c r="BN20" s="67" t="str">
        <f t="shared" si="5"/>
        <v>Mercury Orbit</v>
      </c>
      <c r="BO20" s="68"/>
      <c r="BP20" s="68"/>
      <c r="BQ20" s="68"/>
      <c r="BR20" s="68"/>
      <c r="BS20" s="68"/>
      <c r="BT20" s="68"/>
      <c r="BU20" s="68"/>
      <c r="BV20" s="68">
        <v>1</v>
      </c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6"/>
    </row>
    <row r="21" spans="1:106" ht="12" customHeight="1" x14ac:dyDescent="0.15">
      <c r="A21" s="4"/>
      <c r="B21" s="97"/>
      <c r="C21" s="100"/>
      <c r="D21" s="103"/>
      <c r="E21" s="100"/>
      <c r="F21" s="105"/>
      <c r="G21" s="106"/>
      <c r="H21" s="100"/>
      <c r="I21" s="100"/>
      <c r="J21" s="69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73"/>
      <c r="S21" s="74"/>
      <c r="T21" s="44"/>
      <c r="U21" s="5"/>
      <c r="V21" s="66"/>
      <c r="W21" s="66"/>
      <c r="X21" s="66"/>
      <c r="Y21" s="84"/>
      <c r="Z21" s="64" t="s">
        <v>38</v>
      </c>
      <c r="AA21" s="68" t="e">
        <f>NA()</f>
        <v>#N/A</v>
      </c>
      <c r="AB21" s="68" t="e">
        <f>NA()</f>
        <v>#N/A</v>
      </c>
      <c r="AC21" s="68" t="e">
        <f>NA()</f>
        <v>#N/A</v>
      </c>
      <c r="AD21" s="68" t="e">
        <f>NA()</f>
        <v>#N/A</v>
      </c>
      <c r="AE21" s="68" t="e">
        <f>NA()</f>
        <v>#N/A</v>
      </c>
      <c r="AF21" s="68" t="e">
        <f>NA()</f>
        <v>#N/A</v>
      </c>
      <c r="AG21" s="68" t="e">
        <f>NA()</f>
        <v>#N/A</v>
      </c>
      <c r="AH21" s="68" t="e">
        <f>NA()</f>
        <v>#N/A</v>
      </c>
      <c r="AI21" s="68" t="e">
        <f>NA()</f>
        <v>#N/A</v>
      </c>
      <c r="AJ21" s="68" t="e">
        <f>NA()</f>
        <v>#N/A</v>
      </c>
      <c r="AK21" s="68" t="e">
        <f>NA()</f>
        <v>#N/A</v>
      </c>
      <c r="AL21" s="68" t="e">
        <f>NA()</f>
        <v>#N/A</v>
      </c>
      <c r="AM21" s="68" t="e">
        <f>NA()</f>
        <v>#N/A</v>
      </c>
      <c r="AN21" s="68" t="e">
        <f>NA()</f>
        <v>#N/A</v>
      </c>
      <c r="AO21" s="68" t="e">
        <f>NA()</f>
        <v>#N/A</v>
      </c>
      <c r="AP21" s="68">
        <v>2</v>
      </c>
      <c r="AQ21" s="68" t="e">
        <f>NA()</f>
        <v>#N/A</v>
      </c>
      <c r="AR21" s="68" t="e">
        <f>NA()</f>
        <v>#N/A</v>
      </c>
      <c r="AS21" s="68" t="e">
        <f>NA()</f>
        <v>#N/A</v>
      </c>
      <c r="AT21" s="68" t="e">
        <f>NA()</f>
        <v>#N/A</v>
      </c>
      <c r="AU21" s="68" t="e">
        <f>NA()</f>
        <v>#N/A</v>
      </c>
      <c r="AV21" s="68" t="e">
        <f>NA()</f>
        <v>#N/A</v>
      </c>
      <c r="AW21" s="68" t="e">
        <f>NA()</f>
        <v>#N/A</v>
      </c>
      <c r="AX21" s="68" t="e">
        <f>NA()</f>
        <v>#N/A</v>
      </c>
      <c r="AY21" s="68" t="e">
        <f>NA()</f>
        <v>#N/A</v>
      </c>
      <c r="AZ21" s="68" t="e">
        <f>NA()</f>
        <v>#N/A</v>
      </c>
      <c r="BA21" s="68" t="e">
        <f>NA()</f>
        <v>#N/A</v>
      </c>
      <c r="BB21" s="68" t="e">
        <f>NA()</f>
        <v>#N/A</v>
      </c>
      <c r="BC21" s="68" t="e">
        <f>NA()</f>
        <v>#N/A</v>
      </c>
      <c r="BD21" s="68" t="e">
        <f>NA()</f>
        <v>#N/A</v>
      </c>
      <c r="BE21" s="68" t="e">
        <f>NA()</f>
        <v>#N/A</v>
      </c>
      <c r="BF21" s="68" t="e">
        <f>NA()</f>
        <v>#N/A</v>
      </c>
      <c r="BG21" s="68" t="e">
        <f>NA()</f>
        <v>#N/A</v>
      </c>
      <c r="BH21" s="68" t="e">
        <f>NA()</f>
        <v>#N/A</v>
      </c>
      <c r="BI21" s="68" t="e">
        <f>NA()</f>
        <v>#N/A</v>
      </c>
      <c r="BJ21" s="68" t="e">
        <f>NA()</f>
        <v>#N/A</v>
      </c>
      <c r="BK21" s="68" t="e">
        <f>NA()</f>
        <v>#N/A</v>
      </c>
      <c r="BL21" s="68" t="e">
        <f>NA()</f>
        <v>#N/A</v>
      </c>
      <c r="BM21" s="68" t="e">
        <f>NA()</f>
        <v>#N/A</v>
      </c>
      <c r="BN21" s="67" t="str">
        <f t="shared" si="5"/>
        <v>Mercury</v>
      </c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6"/>
    </row>
    <row r="22" spans="1:106" ht="12" customHeight="1" x14ac:dyDescent="0.15">
      <c r="A22" s="4"/>
      <c r="B22" s="97"/>
      <c r="C22" s="100"/>
      <c r="D22" s="103"/>
      <c r="E22" s="100"/>
      <c r="F22" s="105"/>
      <c r="G22" s="106"/>
      <c r="H22" s="100"/>
      <c r="I22" s="100"/>
      <c r="J22" s="69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79" t="s">
        <v>48</v>
      </c>
      <c r="S22" s="81" t="str">
        <f>IF(B20="", "", I20*P24)</f>
        <v/>
      </c>
      <c r="T22" s="45"/>
      <c r="U22" s="5"/>
      <c r="V22" s="66"/>
      <c r="W22" s="66"/>
      <c r="X22" s="66"/>
      <c r="Y22" s="84"/>
      <c r="Z22" s="64" t="s">
        <v>32</v>
      </c>
      <c r="AA22" s="68" t="e">
        <f>NA()</f>
        <v>#N/A</v>
      </c>
      <c r="AB22" s="68" t="e">
        <f>NA()</f>
        <v>#N/A</v>
      </c>
      <c r="AC22" s="68" t="e">
        <f>NA()</f>
        <v>#N/A</v>
      </c>
      <c r="AD22" s="68" t="e">
        <f>NA()</f>
        <v>#N/A</v>
      </c>
      <c r="AE22" s="68" t="e">
        <f>NA()</f>
        <v>#N/A</v>
      </c>
      <c r="AF22" s="68" t="e">
        <f>NA()</f>
        <v>#N/A</v>
      </c>
      <c r="AG22" s="68" t="e">
        <f>NA()</f>
        <v>#N/A</v>
      </c>
      <c r="AH22" s="68">
        <v>3</v>
      </c>
      <c r="AI22" s="68">
        <v>9</v>
      </c>
      <c r="AJ22" s="68" t="e">
        <f>NA()</f>
        <v>#N/A</v>
      </c>
      <c r="AK22" s="68" t="e">
        <f>NA()</f>
        <v>#N/A</v>
      </c>
      <c r="AL22" s="68" t="e">
        <f>NA()</f>
        <v>#N/A</v>
      </c>
      <c r="AM22" s="68" t="e">
        <f>NA()</f>
        <v>#N/A</v>
      </c>
      <c r="AN22" s="68" t="e">
        <f>NA()</f>
        <v>#N/A</v>
      </c>
      <c r="AO22" s="68" t="e">
        <f>NA()</f>
        <v>#N/A</v>
      </c>
      <c r="AP22" s="68" t="e">
        <f>NA()</f>
        <v>#N/A</v>
      </c>
      <c r="AQ22" s="68" t="e">
        <f>NA()</f>
        <v>#N/A</v>
      </c>
      <c r="AR22" s="68" t="e">
        <f>NA()</f>
        <v>#N/A</v>
      </c>
      <c r="AS22" s="68" t="e">
        <f>NA()</f>
        <v>#N/A</v>
      </c>
      <c r="AT22" s="68" t="e">
        <f>NA()</f>
        <v>#N/A</v>
      </c>
      <c r="AU22" s="68">
        <v>0</v>
      </c>
      <c r="AV22" s="68" t="e">
        <f>NA()</f>
        <v>#N/A</v>
      </c>
      <c r="AW22" s="68" t="e">
        <f>NA()</f>
        <v>#N/A</v>
      </c>
      <c r="AX22" s="68" t="e">
        <f>NA()</f>
        <v>#N/A</v>
      </c>
      <c r="AY22" s="68" t="e">
        <f>NA()</f>
        <v>#N/A</v>
      </c>
      <c r="AZ22" s="68" t="e">
        <f>NA()</f>
        <v>#N/A</v>
      </c>
      <c r="BA22" s="68" t="e">
        <f>NA()</f>
        <v>#N/A</v>
      </c>
      <c r="BB22" s="68" t="e">
        <f>NA()</f>
        <v>#N/A</v>
      </c>
      <c r="BC22" s="68" t="e">
        <f>NA()</f>
        <v>#N/A</v>
      </c>
      <c r="BD22" s="68" t="e">
        <f>NA()</f>
        <v>#N/A</v>
      </c>
      <c r="BE22" s="68" t="e">
        <f>NA()</f>
        <v>#N/A</v>
      </c>
      <c r="BF22" s="68" t="e">
        <f>NA()</f>
        <v>#N/A</v>
      </c>
      <c r="BG22" s="68" t="e">
        <f>NA()</f>
        <v>#N/A</v>
      </c>
      <c r="BH22" s="68" t="e">
        <f>NA()</f>
        <v>#N/A</v>
      </c>
      <c r="BI22" s="68" t="e">
        <f>NA()</f>
        <v>#N/A</v>
      </c>
      <c r="BJ22" s="68" t="e">
        <f>NA()</f>
        <v>#N/A</v>
      </c>
      <c r="BK22" s="68" t="e">
        <f>NA()</f>
        <v>#N/A</v>
      </c>
      <c r="BL22" s="68" t="e">
        <f>NA()</f>
        <v>#N/A</v>
      </c>
      <c r="BM22" s="68" t="e">
        <f>NA()</f>
        <v>#N/A</v>
      </c>
      <c r="BN22" s="67" t="str">
        <f t="shared" si="5"/>
        <v>Venus Orbit</v>
      </c>
      <c r="BO22" s="68"/>
      <c r="BP22" s="68"/>
      <c r="BQ22" s="68"/>
      <c r="BR22" s="68"/>
      <c r="BS22" s="68"/>
      <c r="BT22" s="68"/>
      <c r="BU22" s="68"/>
      <c r="BV22" s="68">
        <v>1</v>
      </c>
      <c r="BW22" s="68">
        <v>1</v>
      </c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6"/>
    </row>
    <row r="23" spans="1:106" ht="12" customHeight="1" x14ac:dyDescent="0.15">
      <c r="A23" s="4"/>
      <c r="B23" s="97"/>
      <c r="C23" s="100"/>
      <c r="D23" s="103"/>
      <c r="E23" s="100"/>
      <c r="F23" s="105"/>
      <c r="G23" s="106"/>
      <c r="H23" s="100"/>
      <c r="I23" s="100"/>
      <c r="J23" s="69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80"/>
      <c r="S23" s="82"/>
      <c r="T23" s="44"/>
      <c r="U23" s="5"/>
      <c r="V23" s="66"/>
      <c r="W23" s="66"/>
      <c r="X23" s="66"/>
      <c r="Y23" s="84"/>
      <c r="Z23" s="64" t="s">
        <v>33</v>
      </c>
      <c r="AA23" s="68" t="e">
        <f>NA()</f>
        <v>#N/A</v>
      </c>
      <c r="AB23" s="68" t="e">
        <f>NA()</f>
        <v>#N/A</v>
      </c>
      <c r="AC23" s="68" t="e">
        <f>NA()</f>
        <v>#N/A</v>
      </c>
      <c r="AD23" s="68" t="e">
        <f>NA()</f>
        <v>#N/A</v>
      </c>
      <c r="AE23" s="68" t="e">
        <f>NA()</f>
        <v>#N/A</v>
      </c>
      <c r="AF23" s="68" t="e">
        <f>NA()</f>
        <v>#N/A</v>
      </c>
      <c r="AG23" s="68" t="e">
        <f>NA()</f>
        <v>#N/A</v>
      </c>
      <c r="AH23" s="68" t="e">
        <f>NA()</f>
        <v>#N/A</v>
      </c>
      <c r="AI23" s="68" t="e">
        <f>NA()</f>
        <v>#N/A</v>
      </c>
      <c r="AJ23" s="68" t="e">
        <f>NA()</f>
        <v>#N/A</v>
      </c>
      <c r="AK23" s="68" t="e">
        <f>NA()</f>
        <v>#N/A</v>
      </c>
      <c r="AL23" s="68" t="e">
        <f>NA()</f>
        <v>#N/A</v>
      </c>
      <c r="AM23" s="68" t="e">
        <f>NA()</f>
        <v>#N/A</v>
      </c>
      <c r="AN23" s="68" t="e">
        <f>NA()</f>
        <v>#N/A</v>
      </c>
      <c r="AO23" s="68" t="e">
        <f>NA()</f>
        <v>#N/A</v>
      </c>
      <c r="AP23" s="68" t="e">
        <f>NA()</f>
        <v>#N/A</v>
      </c>
      <c r="AQ23" s="68" t="e">
        <f>NA()</f>
        <v>#N/A</v>
      </c>
      <c r="AR23" s="68">
        <v>1</v>
      </c>
      <c r="AS23" s="68">
        <v>0</v>
      </c>
      <c r="AT23" s="68" t="e">
        <f>NA()</f>
        <v>#N/A</v>
      </c>
      <c r="AU23" s="68">
        <v>1</v>
      </c>
      <c r="AV23" s="68" t="e">
        <f>NA()</f>
        <v>#N/A</v>
      </c>
      <c r="AW23" s="68">
        <v>1</v>
      </c>
      <c r="AX23" s="68" t="e">
        <f>NA()</f>
        <v>#N/A</v>
      </c>
      <c r="AY23" s="68" t="e">
        <f>NA()</f>
        <v>#N/A</v>
      </c>
      <c r="AZ23" s="68" t="e">
        <f>NA()</f>
        <v>#N/A</v>
      </c>
      <c r="BA23" s="68" t="e">
        <f>NA()</f>
        <v>#N/A</v>
      </c>
      <c r="BB23" s="68" t="e">
        <f>NA()</f>
        <v>#N/A</v>
      </c>
      <c r="BC23" s="68" t="e">
        <f>NA()</f>
        <v>#N/A</v>
      </c>
      <c r="BD23" s="68" t="e">
        <f>NA()</f>
        <v>#N/A</v>
      </c>
      <c r="BE23" s="68" t="e">
        <f>NA()</f>
        <v>#N/A</v>
      </c>
      <c r="BF23" s="68" t="e">
        <f>NA()</f>
        <v>#N/A</v>
      </c>
      <c r="BG23" s="68" t="e">
        <f>NA()</f>
        <v>#N/A</v>
      </c>
      <c r="BH23" s="68" t="e">
        <f>NA()</f>
        <v>#N/A</v>
      </c>
      <c r="BI23" s="68" t="e">
        <f>NA()</f>
        <v>#N/A</v>
      </c>
      <c r="BJ23" s="68" t="e">
        <f>NA()</f>
        <v>#N/A</v>
      </c>
      <c r="BK23" s="68" t="e">
        <f>NA()</f>
        <v>#N/A</v>
      </c>
      <c r="BL23" s="68" t="e">
        <f>NA()</f>
        <v>#N/A</v>
      </c>
      <c r="BM23" s="68" t="e">
        <f>NA()</f>
        <v>#N/A</v>
      </c>
      <c r="BN23" s="67" t="str">
        <f t="shared" si="5"/>
        <v>Venus Fly-by</v>
      </c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>
        <v>1</v>
      </c>
      <c r="CG23" s="68"/>
      <c r="CH23" s="68"/>
      <c r="CI23" s="68"/>
      <c r="CJ23" s="68"/>
      <c r="CK23" s="68">
        <v>1</v>
      </c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6"/>
    </row>
    <row r="24" spans="1:106" ht="12" customHeight="1" x14ac:dyDescent="0.15">
      <c r="A24" s="4"/>
      <c r="B24" s="98"/>
      <c r="C24" s="101"/>
      <c r="D24" s="104"/>
      <c r="E24" s="101"/>
      <c r="F24" s="105"/>
      <c r="G24" s="107"/>
      <c r="H24" s="101"/>
      <c r="I24" s="101"/>
      <c r="J24" s="70"/>
      <c r="K24" s="87"/>
      <c r="L24" s="88"/>
      <c r="M24" s="88"/>
      <c r="N24" s="89"/>
      <c r="O24" s="16" t="s">
        <v>47</v>
      </c>
      <c r="P24" s="17" t="str">
        <f t="shared" ref="P24" si="14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15">IF($B20="","",IF(Q24 &gt;= S22, "Y", "N"))</f>
        <v/>
      </c>
      <c r="T24" s="46"/>
      <c r="U24" s="5"/>
      <c r="V24" s="66"/>
      <c r="W24" s="66"/>
      <c r="X24" s="66"/>
      <c r="Y24" s="84"/>
      <c r="Z24" s="64" t="s">
        <v>39</v>
      </c>
      <c r="AA24" s="68" t="e">
        <f>NA()</f>
        <v>#N/A</v>
      </c>
      <c r="AB24" s="68" t="e">
        <f>NA()</f>
        <v>#N/A</v>
      </c>
      <c r="AC24" s="68" t="e">
        <f>NA()</f>
        <v>#N/A</v>
      </c>
      <c r="AD24" s="68" t="e">
        <f>NA()</f>
        <v>#N/A</v>
      </c>
      <c r="AE24" s="68" t="e">
        <f>NA()</f>
        <v>#N/A</v>
      </c>
      <c r="AF24" s="68" t="e">
        <f>NA()</f>
        <v>#N/A</v>
      </c>
      <c r="AG24" s="68" t="e">
        <f>NA()</f>
        <v>#N/A</v>
      </c>
      <c r="AH24" s="68" t="e">
        <f>NA()</f>
        <v>#N/A</v>
      </c>
      <c r="AI24" s="68" t="e">
        <f>NA()</f>
        <v>#N/A</v>
      </c>
      <c r="AJ24" s="68" t="e">
        <f>NA()</f>
        <v>#N/A</v>
      </c>
      <c r="AK24" s="68" t="e">
        <f>NA()</f>
        <v>#N/A</v>
      </c>
      <c r="AL24" s="68" t="e">
        <f>NA()</f>
        <v>#N/A</v>
      </c>
      <c r="AM24" s="68" t="e">
        <f>NA()</f>
        <v>#N/A</v>
      </c>
      <c r="AN24" s="68" t="e">
        <f>NA()</f>
        <v>#N/A</v>
      </c>
      <c r="AO24" s="68" t="e">
        <f>NA()</f>
        <v>#N/A</v>
      </c>
      <c r="AP24" s="68" t="e">
        <f>NA()</f>
        <v>#N/A</v>
      </c>
      <c r="AQ24" s="68" t="e">
        <f>NA()</f>
        <v>#N/A</v>
      </c>
      <c r="AR24" s="68">
        <v>6</v>
      </c>
      <c r="AS24" s="68" t="e">
        <f>NA()</f>
        <v>#N/A</v>
      </c>
      <c r="AT24" s="68" t="e">
        <f>NA()</f>
        <v>#N/A</v>
      </c>
      <c r="AU24" s="68" t="e">
        <f>NA()</f>
        <v>#N/A</v>
      </c>
      <c r="AV24" s="68" t="e">
        <f>NA()</f>
        <v>#N/A</v>
      </c>
      <c r="AW24" s="68" t="e">
        <f>NA()</f>
        <v>#N/A</v>
      </c>
      <c r="AX24" s="68" t="e">
        <f>NA()</f>
        <v>#N/A</v>
      </c>
      <c r="AY24" s="68" t="e">
        <f>NA()</f>
        <v>#N/A</v>
      </c>
      <c r="AZ24" s="68" t="e">
        <f>NA()</f>
        <v>#N/A</v>
      </c>
      <c r="BA24" s="68" t="e">
        <f>NA()</f>
        <v>#N/A</v>
      </c>
      <c r="BB24" s="68" t="e">
        <f>NA()</f>
        <v>#N/A</v>
      </c>
      <c r="BC24" s="68" t="e">
        <f>NA()</f>
        <v>#N/A</v>
      </c>
      <c r="BD24" s="68" t="e">
        <f>NA()</f>
        <v>#N/A</v>
      </c>
      <c r="BE24" s="68" t="e">
        <f>NA()</f>
        <v>#N/A</v>
      </c>
      <c r="BF24" s="68" t="e">
        <f>NA()</f>
        <v>#N/A</v>
      </c>
      <c r="BG24" s="68" t="e">
        <f>NA()</f>
        <v>#N/A</v>
      </c>
      <c r="BH24" s="68" t="e">
        <f>NA()</f>
        <v>#N/A</v>
      </c>
      <c r="BI24" s="68" t="e">
        <f>NA()</f>
        <v>#N/A</v>
      </c>
      <c r="BJ24" s="68" t="e">
        <f>NA()</f>
        <v>#N/A</v>
      </c>
      <c r="BK24" s="68" t="e">
        <f>NA()</f>
        <v>#N/A</v>
      </c>
      <c r="BL24" s="68" t="e">
        <f>NA()</f>
        <v>#N/A</v>
      </c>
      <c r="BM24" s="68" t="e">
        <f>NA()</f>
        <v>#N/A</v>
      </c>
      <c r="BN24" s="67" t="str">
        <f t="shared" si="5"/>
        <v>Venus</v>
      </c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6"/>
    </row>
    <row r="25" spans="1:106" ht="12" customHeight="1" x14ac:dyDescent="0.15">
      <c r="A25" s="4"/>
      <c r="B25" s="96"/>
      <c r="C25" s="99" t="str">
        <f t="shared" ref="C25" si="16">IF(B25="", "", "to")</f>
        <v/>
      </c>
      <c r="D25" s="102"/>
      <c r="E25" s="99" t="str" cm="1">
        <f t="array" ref="E25">IF(B25="", "", _xlfn.XLOOKUP(B25, Origins, _xlfn.XLOOKUP(D25, Destinations, Maneuver_Years, ""), ""))</f>
        <v/>
      </c>
      <c r="F25" s="105"/>
      <c r="G25" s="106" t="str">
        <f>IF(B25="","",ROUNDUP(E25*F25,0))</f>
        <v/>
      </c>
      <c r="H25" s="100" t="str" cm="1">
        <f t="array" ref="H25">IF(B25="", "", _xlfn.XLOOKUP(B25, Origins, _xlfn.XLOOKUP(D25, Destinations, Maneuver_Difficulties,"")))</f>
        <v/>
      </c>
      <c r="I25" s="100" t="str">
        <f t="shared" ref="I25" si="17">IF(AND(F25&lt;1, F25&gt;0), ROUNDUP(H25/F25, 0), H25)</f>
        <v/>
      </c>
      <c r="J25" s="69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18">IF(M25="", "", M25*O25)</f>
        <v/>
      </c>
      <c r="Q25" s="13" t="str">
        <f t="shared" ref="Q25:Q28" si="19">IF(N25="", "", N25*O25)</f>
        <v/>
      </c>
      <c r="R25" s="71"/>
      <c r="S25" s="72"/>
      <c r="T25" s="43"/>
      <c r="U25" s="5"/>
      <c r="V25" s="66"/>
      <c r="W25" s="66"/>
      <c r="X25" s="66"/>
      <c r="Y25" s="84"/>
      <c r="Z25" s="64" t="s">
        <v>34</v>
      </c>
      <c r="AA25" s="68" t="e">
        <f>NA()</f>
        <v>#N/A</v>
      </c>
      <c r="AB25" s="68" t="e">
        <f>NA()</f>
        <v>#N/A</v>
      </c>
      <c r="AC25" s="68" t="e">
        <f>NA()</f>
        <v>#N/A</v>
      </c>
      <c r="AD25" s="68" t="e">
        <f>NA()</f>
        <v>#N/A</v>
      </c>
      <c r="AE25" s="68" t="e">
        <f>NA()</f>
        <v>#N/A</v>
      </c>
      <c r="AF25" s="68" t="e">
        <f>NA()</f>
        <v>#N/A</v>
      </c>
      <c r="AG25" s="68" t="e">
        <f>NA()</f>
        <v>#N/A</v>
      </c>
      <c r="AH25" s="68">
        <v>5</v>
      </c>
      <c r="AI25" s="68">
        <v>3</v>
      </c>
      <c r="AJ25" s="68" t="e">
        <f>NA()</f>
        <v>#N/A</v>
      </c>
      <c r="AK25" s="68" t="e">
        <f>NA()</f>
        <v>#N/A</v>
      </c>
      <c r="AL25" s="68" t="e">
        <f>NA()</f>
        <v>#N/A</v>
      </c>
      <c r="AM25" s="68" t="e">
        <f>NA()</f>
        <v>#N/A</v>
      </c>
      <c r="AN25" s="68" t="e">
        <f>NA()</f>
        <v>#N/A</v>
      </c>
      <c r="AO25" s="68" t="e">
        <f>NA()</f>
        <v>#N/A</v>
      </c>
      <c r="AP25" s="68" t="e">
        <f>NA()</f>
        <v>#N/A</v>
      </c>
      <c r="AQ25" s="68" t="e">
        <f>NA()</f>
        <v>#N/A</v>
      </c>
      <c r="AR25" s="68" t="e">
        <f>NA()</f>
        <v>#N/A</v>
      </c>
      <c r="AS25" s="68" t="e">
        <f>NA()</f>
        <v>#N/A</v>
      </c>
      <c r="AT25" s="68" t="e">
        <f>NA()</f>
        <v>#N/A</v>
      </c>
      <c r="AU25" s="68" t="e">
        <f>NA()</f>
        <v>#N/A</v>
      </c>
      <c r="AV25" s="68" t="e">
        <f>NA()</f>
        <v>#N/A</v>
      </c>
      <c r="AW25" s="68" t="e">
        <f>NA()</f>
        <v>#N/A</v>
      </c>
      <c r="AX25" s="68" t="e">
        <f>NA()</f>
        <v>#N/A</v>
      </c>
      <c r="AY25" s="68" t="e">
        <f>NA()</f>
        <v>#N/A</v>
      </c>
      <c r="AZ25" s="68" t="e">
        <f>NA()</f>
        <v>#N/A</v>
      </c>
      <c r="BA25" s="68" t="e">
        <f>NA()</f>
        <v>#N/A</v>
      </c>
      <c r="BB25" s="68" t="e">
        <f>NA()</f>
        <v>#N/A</v>
      </c>
      <c r="BC25" s="68" t="e">
        <f>NA()</f>
        <v>#N/A</v>
      </c>
      <c r="BD25" s="68" t="e">
        <f>NA()</f>
        <v>#N/A</v>
      </c>
      <c r="BE25" s="68" t="e">
        <f>NA()</f>
        <v>#N/A</v>
      </c>
      <c r="BF25" s="68" t="e">
        <f>NA()</f>
        <v>#N/A</v>
      </c>
      <c r="BG25" s="68" t="e">
        <f>NA()</f>
        <v>#N/A</v>
      </c>
      <c r="BH25" s="68" t="e">
        <f>NA()</f>
        <v>#N/A</v>
      </c>
      <c r="BI25" s="68" t="e">
        <f>NA()</f>
        <v>#N/A</v>
      </c>
      <c r="BJ25" s="68" t="e">
        <f>NA()</f>
        <v>#N/A</v>
      </c>
      <c r="BK25" s="68" t="e">
        <f>NA()</f>
        <v>#N/A</v>
      </c>
      <c r="BL25" s="68" t="e">
        <f>NA()</f>
        <v>#N/A</v>
      </c>
      <c r="BM25" s="68" t="e">
        <f>NA()</f>
        <v>#N/A</v>
      </c>
      <c r="BN25" s="67" t="str">
        <f t="shared" si="5"/>
        <v>Ceres</v>
      </c>
      <c r="BO25" s="68"/>
      <c r="BP25" s="68"/>
      <c r="BQ25" s="68"/>
      <c r="BR25" s="68"/>
      <c r="BS25" s="68"/>
      <c r="BT25" s="68"/>
      <c r="BU25" s="68"/>
      <c r="BV25" s="68">
        <v>2</v>
      </c>
      <c r="BW25" s="68">
        <v>1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6"/>
    </row>
    <row r="26" spans="1:106" ht="12" customHeight="1" x14ac:dyDescent="0.15">
      <c r="A26" s="4"/>
      <c r="B26" s="97"/>
      <c r="C26" s="100"/>
      <c r="D26" s="103"/>
      <c r="E26" s="100"/>
      <c r="F26" s="105"/>
      <c r="G26" s="106"/>
      <c r="H26" s="100"/>
      <c r="I26" s="100"/>
      <c r="J26" s="69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73"/>
      <c r="S26" s="74"/>
      <c r="T26" s="44"/>
      <c r="U26" s="5"/>
      <c r="V26" s="66"/>
      <c r="W26" s="66"/>
      <c r="X26" s="66"/>
      <c r="Y26" s="85"/>
      <c r="Z26" s="64" t="s">
        <v>51</v>
      </c>
      <c r="AA26" s="68" t="e">
        <f>NA()</f>
        <v>#N/A</v>
      </c>
      <c r="AB26" s="68" t="e">
        <f>NA()</f>
        <v>#N/A</v>
      </c>
      <c r="AC26" s="68" t="e">
        <f>NA()</f>
        <v>#N/A</v>
      </c>
      <c r="AD26" s="68" t="e">
        <f>NA()</f>
        <v>#N/A</v>
      </c>
      <c r="AE26" s="68" t="e">
        <f>NA()</f>
        <v>#N/A</v>
      </c>
      <c r="AF26" s="68" t="e">
        <f>NA()</f>
        <v>#N/A</v>
      </c>
      <c r="AG26" s="68" t="e">
        <f>NA()</f>
        <v>#N/A</v>
      </c>
      <c r="AH26" s="68" t="e">
        <f>NA()</f>
        <v>#N/A</v>
      </c>
      <c r="AI26" s="68">
        <v>4</v>
      </c>
      <c r="AJ26" s="68" t="e">
        <f>NA()</f>
        <v>#N/A</v>
      </c>
      <c r="AK26" s="68" t="e">
        <f>NA()</f>
        <v>#N/A</v>
      </c>
      <c r="AL26" s="68" t="e">
        <f>NA()</f>
        <v>#N/A</v>
      </c>
      <c r="AM26" s="68" t="e">
        <f>NA()</f>
        <v>#N/A</v>
      </c>
      <c r="AN26" s="68" t="e">
        <f>NA()</f>
        <v>#N/A</v>
      </c>
      <c r="AO26" s="68" t="e">
        <f>NA()</f>
        <v>#N/A</v>
      </c>
      <c r="AP26" s="68" t="e">
        <f>NA()</f>
        <v>#N/A</v>
      </c>
      <c r="AQ26" s="68" t="e">
        <f>NA()</f>
        <v>#N/A</v>
      </c>
      <c r="AR26" s="68" t="e">
        <f>NA()</f>
        <v>#N/A</v>
      </c>
      <c r="AS26" s="68" t="e">
        <f>NA()</f>
        <v>#N/A</v>
      </c>
      <c r="AT26" s="68" t="e">
        <f>NA()</f>
        <v>#N/A</v>
      </c>
      <c r="AU26" s="68" t="e">
        <f>NA()</f>
        <v>#N/A</v>
      </c>
      <c r="AV26" s="68" t="e">
        <f>NA()</f>
        <v>#N/A</v>
      </c>
      <c r="AW26" s="68" t="e">
        <f>NA()</f>
        <v>#N/A</v>
      </c>
      <c r="AX26" s="68">
        <v>10</v>
      </c>
      <c r="AY26" s="68">
        <v>3</v>
      </c>
      <c r="AZ26" s="68" t="e">
        <f>NA()</f>
        <v>#N/A</v>
      </c>
      <c r="BA26" s="68" t="e">
        <f>NA()</f>
        <v>#N/A</v>
      </c>
      <c r="BB26" s="68" t="e">
        <f>NA()</f>
        <v>#N/A</v>
      </c>
      <c r="BC26" s="68" t="e">
        <f>NA()</f>
        <v>#N/A</v>
      </c>
      <c r="BD26" s="68" t="e">
        <f>NA()</f>
        <v>#N/A</v>
      </c>
      <c r="BE26" s="68">
        <v>0</v>
      </c>
      <c r="BF26" s="68" t="e">
        <f>NA()</f>
        <v>#N/A</v>
      </c>
      <c r="BG26" s="68" t="e">
        <f>NA()</f>
        <v>#N/A</v>
      </c>
      <c r="BH26" s="68" t="e">
        <f>NA()</f>
        <v>#N/A</v>
      </c>
      <c r="BI26" s="68" t="e">
        <f>NA()</f>
        <v>#N/A</v>
      </c>
      <c r="BJ26" s="68" t="e">
        <f>NA()</f>
        <v>#N/A</v>
      </c>
      <c r="BK26" s="68" t="e">
        <f>NA()</f>
        <v>#N/A</v>
      </c>
      <c r="BL26" s="68" t="e">
        <f>NA()</f>
        <v>#N/A</v>
      </c>
      <c r="BM26" s="68" t="e">
        <f>NA()</f>
        <v>#N/A</v>
      </c>
      <c r="BN26" s="64" t="str">
        <f t="shared" si="5"/>
        <v>Jupiter Fly-by</v>
      </c>
      <c r="BO26" s="66"/>
      <c r="BP26" s="66"/>
      <c r="BQ26" s="66"/>
      <c r="BR26" s="66"/>
      <c r="BS26" s="66"/>
      <c r="BT26" s="66"/>
      <c r="BU26" s="66"/>
      <c r="BV26" s="66"/>
      <c r="BW26" s="68">
        <v>2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8">
        <v>1</v>
      </c>
      <c r="CM26" s="68"/>
      <c r="CN26" s="66"/>
      <c r="CO26" s="66"/>
      <c r="CP26" s="66"/>
      <c r="CQ26" s="66"/>
      <c r="CR26" s="66"/>
      <c r="CS26" s="68">
        <v>2</v>
      </c>
      <c r="CT26" s="68"/>
      <c r="CU26" s="68"/>
      <c r="CV26" s="68"/>
      <c r="CW26" s="68"/>
      <c r="CX26" s="68"/>
      <c r="CY26" s="68"/>
      <c r="CZ26" s="68"/>
      <c r="DA26" s="66"/>
      <c r="DB26" s="66"/>
    </row>
    <row r="27" spans="1:106" ht="12" customHeight="1" x14ac:dyDescent="0.15">
      <c r="A27" s="4"/>
      <c r="B27" s="97"/>
      <c r="C27" s="100"/>
      <c r="D27" s="103"/>
      <c r="E27" s="100"/>
      <c r="F27" s="105"/>
      <c r="G27" s="106"/>
      <c r="H27" s="100"/>
      <c r="I27" s="100"/>
      <c r="J27" s="69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79" t="s">
        <v>48</v>
      </c>
      <c r="S27" s="81" t="str">
        <f>IF(B25="", "", I25*P29)</f>
        <v/>
      </c>
      <c r="T27" s="45"/>
      <c r="U27" s="5"/>
      <c r="V27" s="66"/>
      <c r="W27" s="66"/>
      <c r="X27" s="66"/>
      <c r="Y27" s="85"/>
      <c r="Z27" s="64" t="s">
        <v>54</v>
      </c>
      <c r="AA27" s="68" t="e">
        <f>NA()</f>
        <v>#N/A</v>
      </c>
      <c r="AB27" s="68" t="e">
        <f>NA()</f>
        <v>#N/A</v>
      </c>
      <c r="AC27" s="68" t="e">
        <f>NA()</f>
        <v>#N/A</v>
      </c>
      <c r="AD27" s="68" t="e">
        <f>NA()</f>
        <v>#N/A</v>
      </c>
      <c r="AE27" s="68" t="e">
        <f>NA()</f>
        <v>#N/A</v>
      </c>
      <c r="AF27" s="68" t="e">
        <f>NA()</f>
        <v>#N/A</v>
      </c>
      <c r="AG27" s="68" t="e">
        <f>NA()</f>
        <v>#N/A</v>
      </c>
      <c r="AH27" s="68" t="e">
        <f>NA()</f>
        <v>#N/A</v>
      </c>
      <c r="AI27" s="68" t="e">
        <f>NA()</f>
        <v>#N/A</v>
      </c>
      <c r="AJ27" s="68" t="e">
        <f>NA()</f>
        <v>#N/A</v>
      </c>
      <c r="AK27" s="68" t="e">
        <f>NA()</f>
        <v>#N/A</v>
      </c>
      <c r="AL27" s="68" t="e">
        <f>NA()</f>
        <v>#N/A</v>
      </c>
      <c r="AM27" s="68" t="e">
        <f>NA()</f>
        <v>#N/A</v>
      </c>
      <c r="AN27" s="68" t="e">
        <f>NA()</f>
        <v>#N/A</v>
      </c>
      <c r="AO27" s="68" t="e">
        <f>NA()</f>
        <v>#N/A</v>
      </c>
      <c r="AP27" s="68" t="e">
        <f>NA()</f>
        <v>#N/A</v>
      </c>
      <c r="AQ27" s="68" t="e">
        <f>NA()</f>
        <v>#N/A</v>
      </c>
      <c r="AR27" s="68" t="e">
        <f>NA()</f>
        <v>#N/A</v>
      </c>
      <c r="AS27" s="68" t="e">
        <f>NA()</f>
        <v>#N/A</v>
      </c>
      <c r="AT27" s="68" t="e">
        <f>NA()</f>
        <v>#N/A</v>
      </c>
      <c r="AU27" s="68" t="e">
        <f>NA()</f>
        <v>#N/A</v>
      </c>
      <c r="AV27" s="68" t="e">
        <f>NA()</f>
        <v>#N/A</v>
      </c>
      <c r="AW27" s="68">
        <v>10</v>
      </c>
      <c r="AX27" s="68" t="e">
        <f>NA()</f>
        <v>#N/A</v>
      </c>
      <c r="AY27" s="68" t="e">
        <f>NA()</f>
        <v>#N/A</v>
      </c>
      <c r="AZ27" s="68">
        <v>5</v>
      </c>
      <c r="BA27" s="68">
        <v>2</v>
      </c>
      <c r="BB27" s="68">
        <v>3</v>
      </c>
      <c r="BC27" s="68" t="e">
        <f>NA()</f>
        <v>#N/A</v>
      </c>
      <c r="BD27" s="68">
        <v>2</v>
      </c>
      <c r="BE27" s="68" t="e">
        <f>NA()</f>
        <v>#N/A</v>
      </c>
      <c r="BF27" s="68" t="e">
        <f>NA()</f>
        <v>#N/A</v>
      </c>
      <c r="BG27" s="68" t="e">
        <f>NA()</f>
        <v>#N/A</v>
      </c>
      <c r="BH27" s="68" t="e">
        <f>NA()</f>
        <v>#N/A</v>
      </c>
      <c r="BI27" s="68" t="e">
        <f>NA()</f>
        <v>#N/A</v>
      </c>
      <c r="BJ27" s="68" t="e">
        <f>NA()</f>
        <v>#N/A</v>
      </c>
      <c r="BK27" s="68" t="e">
        <f>NA()</f>
        <v>#N/A</v>
      </c>
      <c r="BL27" s="68" t="e">
        <f>NA()</f>
        <v>#N/A</v>
      </c>
      <c r="BM27" s="68" t="e">
        <f>NA()</f>
        <v>#N/A</v>
      </c>
      <c r="BN27" s="64" t="str">
        <f t="shared" si="5"/>
        <v>Jupiter Orbit</v>
      </c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8">
        <v>1</v>
      </c>
      <c r="CL27" s="66"/>
      <c r="CM27" s="66"/>
      <c r="CN27" s="68">
        <v>1</v>
      </c>
      <c r="CO27" s="68">
        <v>1</v>
      </c>
      <c r="CP27" s="68">
        <v>1</v>
      </c>
      <c r="CQ27" s="66"/>
      <c r="CR27" s="66">
        <v>1</v>
      </c>
      <c r="CS27" s="66"/>
      <c r="CT27" s="66"/>
      <c r="CU27" s="66"/>
      <c r="CV27" s="66"/>
      <c r="CW27" s="66"/>
      <c r="CX27" s="66"/>
      <c r="CY27" s="66"/>
      <c r="CZ27" s="66"/>
      <c r="DA27" s="66"/>
      <c r="DB27" s="66"/>
    </row>
    <row r="28" spans="1:106" ht="12" customHeight="1" x14ac:dyDescent="0.15">
      <c r="A28" s="4"/>
      <c r="B28" s="97"/>
      <c r="C28" s="100"/>
      <c r="D28" s="103"/>
      <c r="E28" s="100"/>
      <c r="F28" s="105"/>
      <c r="G28" s="106"/>
      <c r="H28" s="100"/>
      <c r="I28" s="100"/>
      <c r="J28" s="69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80"/>
      <c r="S28" s="82"/>
      <c r="T28" s="44"/>
      <c r="U28" s="5"/>
      <c r="V28" s="66"/>
      <c r="W28" s="66"/>
      <c r="X28" s="66"/>
      <c r="Y28" s="85"/>
      <c r="Z28" s="64" t="s">
        <v>55</v>
      </c>
      <c r="AA28" s="68" t="e">
        <f>NA()</f>
        <v>#N/A</v>
      </c>
      <c r="AB28" s="68" t="e">
        <f>NA()</f>
        <v>#N/A</v>
      </c>
      <c r="AC28" s="68" t="e">
        <f>NA()</f>
        <v>#N/A</v>
      </c>
      <c r="AD28" s="68" t="e">
        <f>NA()</f>
        <v>#N/A</v>
      </c>
      <c r="AE28" s="68" t="e">
        <f>NA()</f>
        <v>#N/A</v>
      </c>
      <c r="AF28" s="68" t="e">
        <f>NA()</f>
        <v>#N/A</v>
      </c>
      <c r="AG28" s="68" t="e">
        <f>NA()</f>
        <v>#N/A</v>
      </c>
      <c r="AH28" s="68" t="e">
        <f>NA()</f>
        <v>#N/A</v>
      </c>
      <c r="AI28" s="68" t="e">
        <f>NA()</f>
        <v>#N/A</v>
      </c>
      <c r="AJ28" s="68" t="e">
        <f>NA()</f>
        <v>#N/A</v>
      </c>
      <c r="AK28" s="68" t="e">
        <f>NA()</f>
        <v>#N/A</v>
      </c>
      <c r="AL28" s="68" t="e">
        <f>NA()</f>
        <v>#N/A</v>
      </c>
      <c r="AM28" s="68" t="e">
        <f>NA()</f>
        <v>#N/A</v>
      </c>
      <c r="AN28" s="68" t="e">
        <f>NA()</f>
        <v>#N/A</v>
      </c>
      <c r="AO28" s="68" t="e">
        <f>NA()</f>
        <v>#N/A</v>
      </c>
      <c r="AP28" s="68" t="e">
        <f>NA()</f>
        <v>#N/A</v>
      </c>
      <c r="AQ28" s="68" t="e">
        <f>NA()</f>
        <v>#N/A</v>
      </c>
      <c r="AR28" s="68" t="e">
        <f>NA()</f>
        <v>#N/A</v>
      </c>
      <c r="AS28" s="68" t="e">
        <f>NA()</f>
        <v>#N/A</v>
      </c>
      <c r="AT28" s="68" t="e">
        <f>NA()</f>
        <v>#N/A</v>
      </c>
      <c r="AU28" s="68" t="e">
        <f>NA()</f>
        <v>#N/A</v>
      </c>
      <c r="AV28" s="68" t="e">
        <f>NA()</f>
        <v>#N/A</v>
      </c>
      <c r="AW28" s="68">
        <v>5</v>
      </c>
      <c r="AX28" s="68">
        <v>5</v>
      </c>
      <c r="AY28" s="68" t="e">
        <f>NA()</f>
        <v>#N/A</v>
      </c>
      <c r="AZ28" s="68" t="e">
        <f>NA()</f>
        <v>#N/A</v>
      </c>
      <c r="BA28" s="68" t="e">
        <f>NA()</f>
        <v>#N/A</v>
      </c>
      <c r="BB28" s="68" t="e">
        <f>NA()</f>
        <v>#N/A</v>
      </c>
      <c r="BC28" s="68" t="e">
        <f>NA()</f>
        <v>#N/A</v>
      </c>
      <c r="BD28" s="68" t="e">
        <f>NA()</f>
        <v>#N/A</v>
      </c>
      <c r="BE28" s="68" t="e">
        <f>NA()</f>
        <v>#N/A</v>
      </c>
      <c r="BF28" s="68" t="e">
        <f>NA()</f>
        <v>#N/A</v>
      </c>
      <c r="BG28" s="68" t="e">
        <f>NA()</f>
        <v>#N/A</v>
      </c>
      <c r="BH28" s="68" t="e">
        <f>NA()</f>
        <v>#N/A</v>
      </c>
      <c r="BI28" s="68" t="e">
        <f>NA()</f>
        <v>#N/A</v>
      </c>
      <c r="BJ28" s="68" t="e">
        <f>NA()</f>
        <v>#N/A</v>
      </c>
      <c r="BK28" s="68" t="e">
        <f>NA()</f>
        <v>#N/A</v>
      </c>
      <c r="BL28" s="68" t="e">
        <f>NA()</f>
        <v>#N/A</v>
      </c>
      <c r="BM28" s="68" t="e">
        <f>NA()</f>
        <v>#N/A</v>
      </c>
      <c r="BN28" s="64" t="str">
        <f t="shared" si="5"/>
        <v>Callisto</v>
      </c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8">
        <v>1</v>
      </c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</row>
    <row r="29" spans="1:106" ht="12" customHeight="1" x14ac:dyDescent="0.15">
      <c r="A29" s="4"/>
      <c r="B29" s="98"/>
      <c r="C29" s="101"/>
      <c r="D29" s="104"/>
      <c r="E29" s="101"/>
      <c r="F29" s="105"/>
      <c r="G29" s="107"/>
      <c r="H29" s="101"/>
      <c r="I29" s="101"/>
      <c r="J29" s="70"/>
      <c r="K29" s="87"/>
      <c r="L29" s="88"/>
      <c r="M29" s="88"/>
      <c r="N29" s="89"/>
      <c r="O29" s="16" t="s">
        <v>47</v>
      </c>
      <c r="P29" s="17" t="str">
        <f t="shared" ref="P29" si="20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21">IF($B25="","",IF(Q29 &gt;= S27, "Y", "N"))</f>
        <v/>
      </c>
      <c r="T29" s="46"/>
      <c r="U29" s="5"/>
      <c r="V29" s="66"/>
      <c r="W29" s="66"/>
      <c r="X29" s="66"/>
      <c r="Y29" s="85"/>
      <c r="Z29" s="64" t="s">
        <v>56</v>
      </c>
      <c r="AA29" s="68" t="e">
        <f>NA()</f>
        <v>#N/A</v>
      </c>
      <c r="AB29" s="68" t="e">
        <f>NA()</f>
        <v>#N/A</v>
      </c>
      <c r="AC29" s="68" t="e">
        <f>NA()</f>
        <v>#N/A</v>
      </c>
      <c r="AD29" s="68" t="e">
        <f>NA()</f>
        <v>#N/A</v>
      </c>
      <c r="AE29" s="68" t="e">
        <f>NA()</f>
        <v>#N/A</v>
      </c>
      <c r="AF29" s="68" t="e">
        <f>NA()</f>
        <v>#N/A</v>
      </c>
      <c r="AG29" s="68" t="e">
        <f>NA()</f>
        <v>#N/A</v>
      </c>
      <c r="AH29" s="68" t="e">
        <f>NA()</f>
        <v>#N/A</v>
      </c>
      <c r="AI29" s="68" t="e">
        <f>NA()</f>
        <v>#N/A</v>
      </c>
      <c r="AJ29" s="68" t="e">
        <f>NA()</f>
        <v>#N/A</v>
      </c>
      <c r="AK29" s="68" t="e">
        <f>NA()</f>
        <v>#N/A</v>
      </c>
      <c r="AL29" s="68" t="e">
        <f>NA()</f>
        <v>#N/A</v>
      </c>
      <c r="AM29" s="68" t="e">
        <f>NA()</f>
        <v>#N/A</v>
      </c>
      <c r="AN29" s="68" t="e">
        <f>NA()</f>
        <v>#N/A</v>
      </c>
      <c r="AO29" s="68" t="e">
        <f>NA()</f>
        <v>#N/A</v>
      </c>
      <c r="AP29" s="68" t="e">
        <f>NA()</f>
        <v>#N/A</v>
      </c>
      <c r="AQ29" s="68" t="e">
        <f>NA()</f>
        <v>#N/A</v>
      </c>
      <c r="AR29" s="68" t="e">
        <f>NA()</f>
        <v>#N/A</v>
      </c>
      <c r="AS29" s="68" t="e">
        <f>NA()</f>
        <v>#N/A</v>
      </c>
      <c r="AT29" s="68" t="e">
        <f>NA()</f>
        <v>#N/A</v>
      </c>
      <c r="AU29" s="68" t="e">
        <f>NA()</f>
        <v>#N/A</v>
      </c>
      <c r="AV29" s="68" t="e">
        <f>NA()</f>
        <v>#N/A</v>
      </c>
      <c r="AW29" s="68" t="e">
        <f>NA()</f>
        <v>#N/A</v>
      </c>
      <c r="AX29" s="68">
        <v>2</v>
      </c>
      <c r="AY29" s="68" t="e">
        <f>NA()</f>
        <v>#N/A</v>
      </c>
      <c r="AZ29" s="68" t="e">
        <f>NA()</f>
        <v>#N/A</v>
      </c>
      <c r="BA29" s="68" t="e">
        <f>NA()</f>
        <v>#N/A</v>
      </c>
      <c r="BB29" s="68" t="e">
        <f>NA()</f>
        <v>#N/A</v>
      </c>
      <c r="BC29" s="68" t="e">
        <f>NA()</f>
        <v>#N/A</v>
      </c>
      <c r="BD29" s="68" t="e">
        <f>NA()</f>
        <v>#N/A</v>
      </c>
      <c r="BE29" s="68" t="e">
        <f>NA()</f>
        <v>#N/A</v>
      </c>
      <c r="BF29" s="68" t="e">
        <f>NA()</f>
        <v>#N/A</v>
      </c>
      <c r="BG29" s="68" t="e">
        <f>NA()</f>
        <v>#N/A</v>
      </c>
      <c r="BH29" s="68" t="e">
        <f>NA()</f>
        <v>#N/A</v>
      </c>
      <c r="BI29" s="68" t="e">
        <f>NA()</f>
        <v>#N/A</v>
      </c>
      <c r="BJ29" s="68" t="e">
        <f>NA()</f>
        <v>#N/A</v>
      </c>
      <c r="BK29" s="68" t="e">
        <f>NA()</f>
        <v>#N/A</v>
      </c>
      <c r="BL29" s="68" t="e">
        <f>NA()</f>
        <v>#N/A</v>
      </c>
      <c r="BM29" s="68" t="e">
        <f>NA()</f>
        <v>#N/A</v>
      </c>
      <c r="BN29" s="64" t="str">
        <f t="shared" si="5"/>
        <v>Europa</v>
      </c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8">
        <v>1</v>
      </c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</row>
    <row r="30" spans="1:106" ht="12" customHeight="1" x14ac:dyDescent="0.15">
      <c r="A30" s="4"/>
      <c r="B30" s="96"/>
      <c r="C30" s="99" t="str">
        <f t="shared" ref="C30" si="22">IF(B30="", "", "to")</f>
        <v/>
      </c>
      <c r="D30" s="102"/>
      <c r="E30" s="99" t="str" cm="1">
        <f t="array" ref="E30">IF(B30="", "", _xlfn.XLOOKUP(B30, Origins, _xlfn.XLOOKUP(D30, Destinations, Maneuver_Years, ""), ""))</f>
        <v/>
      </c>
      <c r="F30" s="105"/>
      <c r="G30" s="106" t="str">
        <f>IF(B30="","",ROUNDUP(E30*F30,0))</f>
        <v/>
      </c>
      <c r="H30" s="100" t="str" cm="1">
        <f t="array" ref="H30">IF(B30="", "", _xlfn.XLOOKUP(B30, Origins, _xlfn.XLOOKUP(D30, Destinations, Maneuver_Difficulties,"")))</f>
        <v/>
      </c>
      <c r="I30" s="100" t="str">
        <f t="shared" ref="I30" si="23">IF(AND(F30&lt;1, F30&gt;0), ROUNDUP(H30/F30, 0), H30)</f>
        <v/>
      </c>
      <c r="J30" s="69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24">IF(M30="", "", M30*O30)</f>
        <v/>
      </c>
      <c r="Q30" s="13" t="str">
        <f t="shared" ref="Q30:Q33" si="25">IF(N30="", "", N30*O30)</f>
        <v/>
      </c>
      <c r="R30" s="71"/>
      <c r="S30" s="72"/>
      <c r="T30" s="43"/>
      <c r="U30" s="5"/>
      <c r="V30" s="66"/>
      <c r="W30" s="66"/>
      <c r="X30" s="66"/>
      <c r="Y30" s="85"/>
      <c r="Z30" s="64" t="s">
        <v>57</v>
      </c>
      <c r="AA30" s="68" t="e">
        <f>NA()</f>
        <v>#N/A</v>
      </c>
      <c r="AB30" s="68" t="e">
        <f>NA()</f>
        <v>#N/A</v>
      </c>
      <c r="AC30" s="68" t="e">
        <f>NA()</f>
        <v>#N/A</v>
      </c>
      <c r="AD30" s="68" t="e">
        <f>NA()</f>
        <v>#N/A</v>
      </c>
      <c r="AE30" s="68" t="e">
        <f>NA()</f>
        <v>#N/A</v>
      </c>
      <c r="AF30" s="68" t="e">
        <f>NA()</f>
        <v>#N/A</v>
      </c>
      <c r="AG30" s="68" t="e">
        <f>NA()</f>
        <v>#N/A</v>
      </c>
      <c r="AH30" s="68" t="e">
        <f>NA()</f>
        <v>#N/A</v>
      </c>
      <c r="AI30" s="68" t="e">
        <f>NA()</f>
        <v>#N/A</v>
      </c>
      <c r="AJ30" s="68" t="e">
        <f>NA()</f>
        <v>#N/A</v>
      </c>
      <c r="AK30" s="68" t="e">
        <f>NA()</f>
        <v>#N/A</v>
      </c>
      <c r="AL30" s="68" t="e">
        <f>NA()</f>
        <v>#N/A</v>
      </c>
      <c r="AM30" s="68" t="e">
        <f>NA()</f>
        <v>#N/A</v>
      </c>
      <c r="AN30" s="68" t="e">
        <f>NA()</f>
        <v>#N/A</v>
      </c>
      <c r="AO30" s="68" t="e">
        <f>NA()</f>
        <v>#N/A</v>
      </c>
      <c r="AP30" s="68" t="e">
        <f>NA()</f>
        <v>#N/A</v>
      </c>
      <c r="AQ30" s="68" t="e">
        <f>NA()</f>
        <v>#N/A</v>
      </c>
      <c r="AR30" s="68" t="e">
        <f>NA()</f>
        <v>#N/A</v>
      </c>
      <c r="AS30" s="68" t="e">
        <f>NA()</f>
        <v>#N/A</v>
      </c>
      <c r="AT30" s="68" t="e">
        <f>NA()</f>
        <v>#N/A</v>
      </c>
      <c r="AU30" s="68" t="e">
        <f>NA()</f>
        <v>#N/A</v>
      </c>
      <c r="AV30" s="68" t="e">
        <f>NA()</f>
        <v>#N/A</v>
      </c>
      <c r="AW30" s="68" t="e">
        <f>NA()</f>
        <v>#N/A</v>
      </c>
      <c r="AX30" s="68">
        <v>3</v>
      </c>
      <c r="AY30" s="68" t="e">
        <f>NA()</f>
        <v>#N/A</v>
      </c>
      <c r="AZ30" s="68" t="e">
        <f>NA()</f>
        <v>#N/A</v>
      </c>
      <c r="BA30" s="68" t="e">
        <f>NA()</f>
        <v>#N/A</v>
      </c>
      <c r="BB30" s="68" t="e">
        <f>NA()</f>
        <v>#N/A</v>
      </c>
      <c r="BC30" s="68">
        <v>2</v>
      </c>
      <c r="BD30" s="68" t="e">
        <f>NA()</f>
        <v>#N/A</v>
      </c>
      <c r="BE30" s="68" t="e">
        <f>NA()</f>
        <v>#N/A</v>
      </c>
      <c r="BF30" s="68" t="e">
        <f>NA()</f>
        <v>#N/A</v>
      </c>
      <c r="BG30" s="68" t="e">
        <f>NA()</f>
        <v>#N/A</v>
      </c>
      <c r="BH30" s="68" t="e">
        <f>NA()</f>
        <v>#N/A</v>
      </c>
      <c r="BI30" s="68" t="e">
        <f>NA()</f>
        <v>#N/A</v>
      </c>
      <c r="BJ30" s="68" t="e">
        <f>NA()</f>
        <v>#N/A</v>
      </c>
      <c r="BK30" s="68" t="e">
        <f>NA()</f>
        <v>#N/A</v>
      </c>
      <c r="BL30" s="68" t="e">
        <f>NA()</f>
        <v>#N/A</v>
      </c>
      <c r="BM30" s="68" t="e">
        <f>NA()</f>
        <v>#N/A</v>
      </c>
      <c r="BN30" s="64" t="str">
        <f t="shared" si="5"/>
        <v>Ganymede Orbit</v>
      </c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8">
        <v>1</v>
      </c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</row>
    <row r="31" spans="1:106" ht="12" customHeight="1" x14ac:dyDescent="0.15">
      <c r="A31" s="4"/>
      <c r="B31" s="97"/>
      <c r="C31" s="100"/>
      <c r="D31" s="103"/>
      <c r="E31" s="100"/>
      <c r="F31" s="105"/>
      <c r="G31" s="106"/>
      <c r="H31" s="100"/>
      <c r="I31" s="100"/>
      <c r="J31" s="69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73"/>
      <c r="S31" s="74"/>
      <c r="T31" s="44"/>
      <c r="U31" s="5"/>
      <c r="V31" s="66"/>
      <c r="W31" s="66"/>
      <c r="X31" s="66"/>
      <c r="Y31" s="85"/>
      <c r="Z31" s="64" t="s">
        <v>59</v>
      </c>
      <c r="AA31" s="68" t="e">
        <f>NA()</f>
        <v>#N/A</v>
      </c>
      <c r="AB31" s="68" t="e">
        <f>NA()</f>
        <v>#N/A</v>
      </c>
      <c r="AC31" s="68" t="e">
        <f>NA()</f>
        <v>#N/A</v>
      </c>
      <c r="AD31" s="68" t="e">
        <f>NA()</f>
        <v>#N/A</v>
      </c>
      <c r="AE31" s="68" t="e">
        <f>NA()</f>
        <v>#N/A</v>
      </c>
      <c r="AF31" s="68" t="e">
        <f>NA()</f>
        <v>#N/A</v>
      </c>
      <c r="AG31" s="68" t="e">
        <f>NA()</f>
        <v>#N/A</v>
      </c>
      <c r="AH31" s="68" t="e">
        <f>NA()</f>
        <v>#N/A</v>
      </c>
      <c r="AI31" s="68" t="e">
        <f>NA()</f>
        <v>#N/A</v>
      </c>
      <c r="AJ31" s="68" t="e">
        <f>NA()</f>
        <v>#N/A</v>
      </c>
      <c r="AK31" s="68" t="e">
        <f>NA()</f>
        <v>#N/A</v>
      </c>
      <c r="AL31" s="68" t="e">
        <f>NA()</f>
        <v>#N/A</v>
      </c>
      <c r="AM31" s="68" t="e">
        <f>NA()</f>
        <v>#N/A</v>
      </c>
      <c r="AN31" s="68" t="e">
        <f>NA()</f>
        <v>#N/A</v>
      </c>
      <c r="AO31" s="68" t="e">
        <f>NA()</f>
        <v>#N/A</v>
      </c>
      <c r="AP31" s="68" t="e">
        <f>NA()</f>
        <v>#N/A</v>
      </c>
      <c r="AQ31" s="68" t="e">
        <f>NA()</f>
        <v>#N/A</v>
      </c>
      <c r="AR31" s="68" t="e">
        <f>NA()</f>
        <v>#N/A</v>
      </c>
      <c r="AS31" s="68" t="e">
        <f>NA()</f>
        <v>#N/A</v>
      </c>
      <c r="AT31" s="68" t="e">
        <f>NA()</f>
        <v>#N/A</v>
      </c>
      <c r="AU31" s="68" t="e">
        <f>NA()</f>
        <v>#N/A</v>
      </c>
      <c r="AV31" s="68" t="e">
        <f>NA()</f>
        <v>#N/A</v>
      </c>
      <c r="AW31" s="68" t="e">
        <f>NA()</f>
        <v>#N/A</v>
      </c>
      <c r="AX31" s="68" t="e">
        <f>NA()</f>
        <v>#N/A</v>
      </c>
      <c r="AY31" s="68" t="e">
        <f>NA()</f>
        <v>#N/A</v>
      </c>
      <c r="AZ31" s="68" t="e">
        <f>NA()</f>
        <v>#N/A</v>
      </c>
      <c r="BA31" s="68" t="e">
        <f>NA()</f>
        <v>#N/A</v>
      </c>
      <c r="BB31" s="68">
        <v>2</v>
      </c>
      <c r="BC31" s="68" t="e">
        <f>NA()</f>
        <v>#N/A</v>
      </c>
      <c r="BD31" s="68" t="e">
        <f>NA()</f>
        <v>#N/A</v>
      </c>
      <c r="BE31" s="68" t="e">
        <f>NA()</f>
        <v>#N/A</v>
      </c>
      <c r="BF31" s="68" t="e">
        <f>NA()</f>
        <v>#N/A</v>
      </c>
      <c r="BG31" s="68" t="e">
        <f>NA()</f>
        <v>#N/A</v>
      </c>
      <c r="BH31" s="68" t="e">
        <f>NA()</f>
        <v>#N/A</v>
      </c>
      <c r="BI31" s="68" t="e">
        <f>NA()</f>
        <v>#N/A</v>
      </c>
      <c r="BJ31" s="68" t="e">
        <f>NA()</f>
        <v>#N/A</v>
      </c>
      <c r="BK31" s="68" t="e">
        <f>NA()</f>
        <v>#N/A</v>
      </c>
      <c r="BL31" s="68" t="e">
        <f>NA()</f>
        <v>#N/A</v>
      </c>
      <c r="BM31" s="68" t="e">
        <f>NA()</f>
        <v>#N/A</v>
      </c>
      <c r="BN31" s="64" t="str">
        <f t="shared" si="5"/>
        <v>Ganymede</v>
      </c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</row>
    <row r="32" spans="1:106" ht="12" customHeight="1" x14ac:dyDescent="0.15">
      <c r="A32" s="4"/>
      <c r="B32" s="97"/>
      <c r="C32" s="100"/>
      <c r="D32" s="103"/>
      <c r="E32" s="100"/>
      <c r="F32" s="105"/>
      <c r="G32" s="106"/>
      <c r="H32" s="100"/>
      <c r="I32" s="100"/>
      <c r="J32" s="69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79" t="s">
        <v>48</v>
      </c>
      <c r="S32" s="81" t="str">
        <f>IF(B30="", "", I30*P34)</f>
        <v/>
      </c>
      <c r="T32" s="45"/>
      <c r="U32" s="5"/>
      <c r="V32" s="66"/>
      <c r="W32" s="66"/>
      <c r="X32" s="66"/>
      <c r="Y32" s="85"/>
      <c r="Z32" s="64" t="s">
        <v>58</v>
      </c>
      <c r="AA32" s="68" t="e">
        <f>NA()</f>
        <v>#N/A</v>
      </c>
      <c r="AB32" s="68" t="e">
        <f>NA()</f>
        <v>#N/A</v>
      </c>
      <c r="AC32" s="68" t="e">
        <f>NA()</f>
        <v>#N/A</v>
      </c>
      <c r="AD32" s="68" t="e">
        <f>NA()</f>
        <v>#N/A</v>
      </c>
      <c r="AE32" s="68" t="e">
        <f>NA()</f>
        <v>#N/A</v>
      </c>
      <c r="AF32" s="68" t="e">
        <f>NA()</f>
        <v>#N/A</v>
      </c>
      <c r="AG32" s="68" t="e">
        <f>NA()</f>
        <v>#N/A</v>
      </c>
      <c r="AH32" s="68" t="e">
        <f>NA()</f>
        <v>#N/A</v>
      </c>
      <c r="AI32" s="68" t="e">
        <f>NA()</f>
        <v>#N/A</v>
      </c>
      <c r="AJ32" s="68" t="e">
        <f>NA()</f>
        <v>#N/A</v>
      </c>
      <c r="AK32" s="68" t="e">
        <f>NA()</f>
        <v>#N/A</v>
      </c>
      <c r="AL32" s="68" t="e">
        <f>NA()</f>
        <v>#N/A</v>
      </c>
      <c r="AM32" s="68" t="e">
        <f>NA()</f>
        <v>#N/A</v>
      </c>
      <c r="AN32" s="68" t="e">
        <f>NA()</f>
        <v>#N/A</v>
      </c>
      <c r="AO32" s="68" t="e">
        <f>NA()</f>
        <v>#N/A</v>
      </c>
      <c r="AP32" s="68" t="e">
        <f>NA()</f>
        <v>#N/A</v>
      </c>
      <c r="AQ32" s="68" t="e">
        <f>NA()</f>
        <v>#N/A</v>
      </c>
      <c r="AR32" s="68" t="e">
        <f>NA()</f>
        <v>#N/A</v>
      </c>
      <c r="AS32" s="68" t="e">
        <f>NA()</f>
        <v>#N/A</v>
      </c>
      <c r="AT32" s="68" t="e">
        <f>NA()</f>
        <v>#N/A</v>
      </c>
      <c r="AU32" s="68" t="e">
        <f>NA()</f>
        <v>#N/A</v>
      </c>
      <c r="AV32" s="68" t="e">
        <f>NA()</f>
        <v>#N/A</v>
      </c>
      <c r="AW32" s="68" t="e">
        <f>NA()</f>
        <v>#N/A</v>
      </c>
      <c r="AX32" s="68">
        <v>2</v>
      </c>
      <c r="AY32" s="68" t="e">
        <f>NA()</f>
        <v>#N/A</v>
      </c>
      <c r="AZ32" s="68" t="e">
        <f>NA()</f>
        <v>#N/A</v>
      </c>
      <c r="BA32" s="68" t="e">
        <f>NA()</f>
        <v>#N/A</v>
      </c>
      <c r="BB32" s="68" t="e">
        <f>NA()</f>
        <v>#N/A</v>
      </c>
      <c r="BC32" s="68" t="e">
        <f>NA()</f>
        <v>#N/A</v>
      </c>
      <c r="BD32" s="68" t="e">
        <f>NA()</f>
        <v>#N/A</v>
      </c>
      <c r="BE32" s="68" t="e">
        <f>NA()</f>
        <v>#N/A</v>
      </c>
      <c r="BF32" s="68" t="e">
        <f>NA()</f>
        <v>#N/A</v>
      </c>
      <c r="BG32" s="68" t="e">
        <f>NA()</f>
        <v>#N/A</v>
      </c>
      <c r="BH32" s="68" t="e">
        <f>NA()</f>
        <v>#N/A</v>
      </c>
      <c r="BI32" s="68" t="e">
        <f>NA()</f>
        <v>#N/A</v>
      </c>
      <c r="BJ32" s="68" t="e">
        <f>NA()</f>
        <v>#N/A</v>
      </c>
      <c r="BK32" s="68" t="e">
        <f>NA()</f>
        <v>#N/A</v>
      </c>
      <c r="BL32" s="68" t="e">
        <f>NA()</f>
        <v>#N/A</v>
      </c>
      <c r="BM32" s="68" t="e">
        <f>NA()</f>
        <v>#N/A</v>
      </c>
      <c r="BN32" s="64" t="str">
        <f t="shared" si="5"/>
        <v>Io</v>
      </c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8">
        <v>1</v>
      </c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</row>
    <row r="33" spans="1:106" ht="12" customHeight="1" x14ac:dyDescent="0.15">
      <c r="A33" s="4"/>
      <c r="B33" s="97"/>
      <c r="C33" s="100"/>
      <c r="D33" s="103"/>
      <c r="E33" s="100"/>
      <c r="F33" s="105"/>
      <c r="G33" s="106"/>
      <c r="H33" s="100"/>
      <c r="I33" s="100"/>
      <c r="J33" s="69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80"/>
      <c r="S33" s="82"/>
      <c r="T33" s="44"/>
      <c r="U33" s="5"/>
      <c r="V33" s="66"/>
      <c r="W33" s="66"/>
      <c r="X33" s="66"/>
      <c r="Y33" s="85"/>
      <c r="Z33" s="64" t="s">
        <v>52</v>
      </c>
      <c r="AA33" s="68" t="e">
        <f>NA()</f>
        <v>#N/A</v>
      </c>
      <c r="AB33" s="68" t="e">
        <f>NA()</f>
        <v>#N/A</v>
      </c>
      <c r="AC33" s="68" t="e">
        <f>NA()</f>
        <v>#N/A</v>
      </c>
      <c r="AD33" s="68" t="e">
        <f>NA()</f>
        <v>#N/A</v>
      </c>
      <c r="AE33" s="68" t="e">
        <f>NA()</f>
        <v>#N/A</v>
      </c>
      <c r="AF33" s="68" t="e">
        <f>NA()</f>
        <v>#N/A</v>
      </c>
      <c r="AG33" s="68" t="e">
        <f>NA()</f>
        <v>#N/A</v>
      </c>
      <c r="AH33" s="68" t="e">
        <f>NA()</f>
        <v>#N/A</v>
      </c>
      <c r="AI33" s="68">
        <v>3</v>
      </c>
      <c r="AJ33" s="68" t="e">
        <f>NA()</f>
        <v>#N/A</v>
      </c>
      <c r="AK33" s="68" t="e">
        <f>NA()</f>
        <v>#N/A</v>
      </c>
      <c r="AL33" s="68" t="e">
        <f>NA()</f>
        <v>#N/A</v>
      </c>
      <c r="AM33" s="68" t="e">
        <f>NA()</f>
        <v>#N/A</v>
      </c>
      <c r="AN33" s="68" t="e">
        <f>NA()</f>
        <v>#N/A</v>
      </c>
      <c r="AO33" s="68" t="e">
        <f>NA()</f>
        <v>#N/A</v>
      </c>
      <c r="AP33" s="68" t="e">
        <f>NA()</f>
        <v>#N/A</v>
      </c>
      <c r="AQ33" s="68" t="e">
        <f>NA()</f>
        <v>#N/A</v>
      </c>
      <c r="AR33" s="68" t="e">
        <f>NA()</f>
        <v>#N/A</v>
      </c>
      <c r="AS33" s="68" t="e">
        <f>NA()</f>
        <v>#N/A</v>
      </c>
      <c r="AT33" s="68" t="e">
        <f>NA()</f>
        <v>#N/A</v>
      </c>
      <c r="AU33" s="68" t="e">
        <f>NA()</f>
        <v>#N/A</v>
      </c>
      <c r="AV33" s="68" t="e">
        <f>NA()</f>
        <v>#N/A</v>
      </c>
      <c r="AW33" s="68" t="e">
        <f>NA()</f>
        <v>#N/A</v>
      </c>
      <c r="AX33" s="68" t="e">
        <f>NA()</f>
        <v>#N/A</v>
      </c>
      <c r="AY33" s="68" t="e">
        <f>NA()</f>
        <v>#N/A</v>
      </c>
      <c r="AZ33" s="68" t="e">
        <f>NA()</f>
        <v>#N/A</v>
      </c>
      <c r="BA33" s="68" t="e">
        <f>NA()</f>
        <v>#N/A</v>
      </c>
      <c r="BB33" s="68" t="e">
        <f>NA()</f>
        <v>#N/A</v>
      </c>
      <c r="BC33" s="68" t="e">
        <f>NA()</f>
        <v>#N/A</v>
      </c>
      <c r="BD33" s="68" t="e">
        <f>NA()</f>
        <v>#N/A</v>
      </c>
      <c r="BE33" s="68" t="e">
        <f>NA()</f>
        <v>#N/A</v>
      </c>
      <c r="BF33" s="68">
        <v>7</v>
      </c>
      <c r="BG33" s="68">
        <v>1</v>
      </c>
      <c r="BH33" s="68" t="e">
        <f>NA()</f>
        <v>#N/A</v>
      </c>
      <c r="BI33" s="68" t="e">
        <f>NA()</f>
        <v>#N/A</v>
      </c>
      <c r="BJ33" s="68" t="e">
        <f>NA()</f>
        <v>#N/A</v>
      </c>
      <c r="BK33" s="68" t="e">
        <f>NA()</f>
        <v>#N/A</v>
      </c>
      <c r="BL33" s="68">
        <v>0</v>
      </c>
      <c r="BM33" s="68" t="e">
        <f>NA()</f>
        <v>#N/A</v>
      </c>
      <c r="BN33" s="64" t="str">
        <f t="shared" si="5"/>
        <v>Saturn Fly-by</v>
      </c>
      <c r="BO33" s="66"/>
      <c r="BP33" s="66"/>
      <c r="BQ33" s="66"/>
      <c r="BR33" s="66"/>
      <c r="BS33" s="66"/>
      <c r="BT33" s="66"/>
      <c r="BU33" s="66"/>
      <c r="BV33" s="66"/>
      <c r="BW33" s="68">
        <v>3</v>
      </c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8">
        <v>1</v>
      </c>
      <c r="CU33" s="66"/>
      <c r="CV33" s="66"/>
      <c r="CW33" s="66"/>
      <c r="CX33" s="66"/>
      <c r="CY33" s="66"/>
      <c r="CZ33" s="68">
        <v>5</v>
      </c>
      <c r="DA33" s="68"/>
      <c r="DB33" s="66"/>
    </row>
    <row r="34" spans="1:106" ht="12" customHeight="1" x14ac:dyDescent="0.15">
      <c r="A34" s="4"/>
      <c r="B34" s="98"/>
      <c r="C34" s="101"/>
      <c r="D34" s="104"/>
      <c r="E34" s="101"/>
      <c r="F34" s="105"/>
      <c r="G34" s="107"/>
      <c r="H34" s="101"/>
      <c r="I34" s="101"/>
      <c r="J34" s="70"/>
      <c r="K34" s="87"/>
      <c r="L34" s="88"/>
      <c r="M34" s="88"/>
      <c r="N34" s="89"/>
      <c r="O34" s="16" t="s">
        <v>47</v>
      </c>
      <c r="P34" s="17" t="str">
        <f t="shared" ref="P34" si="26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27">IF($B30="","",IF(Q34 &gt;= S32, "Y", "N"))</f>
        <v/>
      </c>
      <c r="T34" s="47"/>
      <c r="U34" s="5"/>
      <c r="V34" s="66"/>
      <c r="W34" s="66"/>
      <c r="X34" s="66"/>
      <c r="Y34" s="85"/>
      <c r="Z34" s="64" t="s">
        <v>61</v>
      </c>
      <c r="AA34" s="68" t="e">
        <f>NA()</f>
        <v>#N/A</v>
      </c>
      <c r="AB34" s="68" t="e">
        <f>NA()</f>
        <v>#N/A</v>
      </c>
      <c r="AC34" s="68" t="e">
        <f>NA()</f>
        <v>#N/A</v>
      </c>
      <c r="AD34" s="68" t="e">
        <f>NA()</f>
        <v>#N/A</v>
      </c>
      <c r="AE34" s="68" t="e">
        <f>NA()</f>
        <v>#N/A</v>
      </c>
      <c r="AF34" s="68" t="e">
        <f>NA()</f>
        <v>#N/A</v>
      </c>
      <c r="AG34" s="68" t="e">
        <f>NA()</f>
        <v>#N/A</v>
      </c>
      <c r="AH34" s="68" t="e">
        <f>NA()</f>
        <v>#N/A</v>
      </c>
      <c r="AI34" s="68" t="e">
        <f>NA()</f>
        <v>#N/A</v>
      </c>
      <c r="AJ34" s="68" t="e">
        <f>NA()</f>
        <v>#N/A</v>
      </c>
      <c r="AK34" s="68" t="e">
        <f>NA()</f>
        <v>#N/A</v>
      </c>
      <c r="AL34" s="68" t="e">
        <f>NA()</f>
        <v>#N/A</v>
      </c>
      <c r="AM34" s="68" t="e">
        <f>NA()</f>
        <v>#N/A</v>
      </c>
      <c r="AN34" s="68" t="e">
        <f>NA()</f>
        <v>#N/A</v>
      </c>
      <c r="AO34" s="68" t="e">
        <f>NA()</f>
        <v>#N/A</v>
      </c>
      <c r="AP34" s="68" t="e">
        <f>NA()</f>
        <v>#N/A</v>
      </c>
      <c r="AQ34" s="68" t="e">
        <f>NA()</f>
        <v>#N/A</v>
      </c>
      <c r="AR34" s="68" t="e">
        <f>NA()</f>
        <v>#N/A</v>
      </c>
      <c r="AS34" s="68" t="e">
        <f>NA()</f>
        <v>#N/A</v>
      </c>
      <c r="AT34" s="68" t="e">
        <f>NA()</f>
        <v>#N/A</v>
      </c>
      <c r="AU34" s="68" t="e">
        <f>NA()</f>
        <v>#N/A</v>
      </c>
      <c r="AV34" s="68" t="e">
        <f>NA()</f>
        <v>#N/A</v>
      </c>
      <c r="AW34" s="68" t="e">
        <f>NA()</f>
        <v>#N/A</v>
      </c>
      <c r="AX34" s="68" t="e">
        <f>NA()</f>
        <v>#N/A</v>
      </c>
      <c r="AY34" s="68" t="e">
        <f>NA()</f>
        <v>#N/A</v>
      </c>
      <c r="AZ34" s="68" t="e">
        <f>NA()</f>
        <v>#N/A</v>
      </c>
      <c r="BA34" s="68" t="e">
        <f>NA()</f>
        <v>#N/A</v>
      </c>
      <c r="BB34" s="68" t="e">
        <f>NA()</f>
        <v>#N/A</v>
      </c>
      <c r="BC34" s="68" t="e">
        <f>NA()</f>
        <v>#N/A</v>
      </c>
      <c r="BD34" s="68" t="e">
        <f>NA()</f>
        <v>#N/A</v>
      </c>
      <c r="BE34" s="68">
        <v>7</v>
      </c>
      <c r="BF34" s="68" t="e">
        <f>NA()</f>
        <v>#N/A</v>
      </c>
      <c r="BG34" s="68" t="e">
        <f>NA()</f>
        <v>#N/A</v>
      </c>
      <c r="BH34" s="68">
        <v>2</v>
      </c>
      <c r="BI34" s="68">
        <v>1</v>
      </c>
      <c r="BJ34" s="68">
        <v>1</v>
      </c>
      <c r="BK34" s="68">
        <v>2</v>
      </c>
      <c r="BL34" s="68" t="e">
        <f>NA()</f>
        <v>#N/A</v>
      </c>
      <c r="BM34" s="68" t="e">
        <f>NA()</f>
        <v>#N/A</v>
      </c>
      <c r="BN34" s="64" t="str">
        <f t="shared" si="5"/>
        <v>Saturn Orbit</v>
      </c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8">
        <v>1</v>
      </c>
      <c r="CT34" s="66"/>
      <c r="CU34" s="68"/>
      <c r="CV34" s="68">
        <v>1</v>
      </c>
      <c r="CW34" s="68"/>
      <c r="CX34" s="68"/>
      <c r="CY34" s="68">
        <v>1</v>
      </c>
      <c r="CZ34" s="66"/>
      <c r="DA34" s="66"/>
      <c r="DB34" s="66"/>
    </row>
    <row r="35" spans="1:106" ht="12" customHeight="1" x14ac:dyDescent="0.15">
      <c r="A35" s="4"/>
      <c r="B35" s="96"/>
      <c r="C35" s="99" t="str">
        <f t="shared" ref="C35" si="28">IF(B35="", "", "to")</f>
        <v/>
      </c>
      <c r="D35" s="102"/>
      <c r="E35" s="99" t="str" cm="1">
        <f t="array" ref="E35">IF(B35="", "", _xlfn.XLOOKUP(B35, Origins, _xlfn.XLOOKUP(D35, Destinations, Maneuver_Years, ""), ""))</f>
        <v/>
      </c>
      <c r="F35" s="105"/>
      <c r="G35" s="106" t="str">
        <f>IF(B35="","",ROUNDUP(E35*F35,0))</f>
        <v/>
      </c>
      <c r="H35" s="100" t="str" cm="1">
        <f t="array" ref="H35">IF(B35="", "", _xlfn.XLOOKUP(B35, Origins, _xlfn.XLOOKUP(D35, Destinations, Maneuver_Difficulties,"")))</f>
        <v/>
      </c>
      <c r="I35" s="100" t="str">
        <f t="shared" ref="I35" si="29">IF(AND(F35&lt;1, F35&gt;0), ROUNDUP(H35/F35, 0), H35)</f>
        <v/>
      </c>
      <c r="J35" s="69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71"/>
      <c r="S35" s="72"/>
      <c r="T35" s="43"/>
      <c r="U35" s="5"/>
      <c r="V35" s="66"/>
      <c r="W35" s="66"/>
      <c r="X35" s="66"/>
      <c r="Y35" s="85"/>
      <c r="Z35" s="64" t="s">
        <v>62</v>
      </c>
      <c r="AA35" s="68" t="e">
        <f>NA()</f>
        <v>#N/A</v>
      </c>
      <c r="AB35" s="68" t="e">
        <f>NA()</f>
        <v>#N/A</v>
      </c>
      <c r="AC35" s="68" t="e">
        <f>NA()</f>
        <v>#N/A</v>
      </c>
      <c r="AD35" s="68" t="e">
        <f>NA()</f>
        <v>#N/A</v>
      </c>
      <c r="AE35" s="68" t="e">
        <f>NA()</f>
        <v>#N/A</v>
      </c>
      <c r="AF35" s="68" t="e">
        <f>NA()</f>
        <v>#N/A</v>
      </c>
      <c r="AG35" s="68" t="e">
        <f>NA()</f>
        <v>#N/A</v>
      </c>
      <c r="AH35" s="68" t="e">
        <f>NA()</f>
        <v>#N/A</v>
      </c>
      <c r="AI35" s="68" t="e">
        <f>NA()</f>
        <v>#N/A</v>
      </c>
      <c r="AJ35" s="68" t="e">
        <f>NA()</f>
        <v>#N/A</v>
      </c>
      <c r="AK35" s="68" t="e">
        <f>NA()</f>
        <v>#N/A</v>
      </c>
      <c r="AL35" s="68" t="e">
        <f>NA()</f>
        <v>#N/A</v>
      </c>
      <c r="AM35" s="68" t="e">
        <f>NA()</f>
        <v>#N/A</v>
      </c>
      <c r="AN35" s="68" t="e">
        <f>NA()</f>
        <v>#N/A</v>
      </c>
      <c r="AO35" s="68" t="e">
        <f>NA()</f>
        <v>#N/A</v>
      </c>
      <c r="AP35" s="68" t="e">
        <f>NA()</f>
        <v>#N/A</v>
      </c>
      <c r="AQ35" s="68" t="e">
        <f>NA()</f>
        <v>#N/A</v>
      </c>
      <c r="AR35" s="68" t="e">
        <f>NA()</f>
        <v>#N/A</v>
      </c>
      <c r="AS35" s="68" t="e">
        <f>NA()</f>
        <v>#N/A</v>
      </c>
      <c r="AT35" s="68" t="e">
        <f>NA()</f>
        <v>#N/A</v>
      </c>
      <c r="AU35" s="68" t="e">
        <f>NA()</f>
        <v>#N/A</v>
      </c>
      <c r="AV35" s="68" t="e">
        <f>NA()</f>
        <v>#N/A</v>
      </c>
      <c r="AW35" s="68" t="e">
        <f>NA()</f>
        <v>#N/A</v>
      </c>
      <c r="AX35" s="68" t="e">
        <f>NA()</f>
        <v>#N/A</v>
      </c>
      <c r="AY35" s="68" t="e">
        <f>NA()</f>
        <v>#N/A</v>
      </c>
      <c r="AZ35" s="68" t="e">
        <f>NA()</f>
        <v>#N/A</v>
      </c>
      <c r="BA35" s="68" t="e">
        <f>NA()</f>
        <v>#N/A</v>
      </c>
      <c r="BB35" s="68" t="e">
        <f>NA()</f>
        <v>#N/A</v>
      </c>
      <c r="BC35" s="68" t="e">
        <f>NA()</f>
        <v>#N/A</v>
      </c>
      <c r="BD35" s="68" t="e">
        <f>NA()</f>
        <v>#N/A</v>
      </c>
      <c r="BE35" s="68" t="e">
        <f>NA()</f>
        <v>#N/A</v>
      </c>
      <c r="BF35" s="68">
        <v>2</v>
      </c>
      <c r="BG35" s="68" t="e">
        <f>NA()</f>
        <v>#N/A</v>
      </c>
      <c r="BH35" s="68" t="e">
        <f>NA()</f>
        <v>#N/A</v>
      </c>
      <c r="BI35" s="68" t="e">
        <f>NA()</f>
        <v>#N/A</v>
      </c>
      <c r="BJ35" s="68">
        <v>0</v>
      </c>
      <c r="BK35" s="68" t="e">
        <f>NA()</f>
        <v>#N/A</v>
      </c>
      <c r="BL35" s="68" t="e">
        <f>NA()</f>
        <v>#N/A</v>
      </c>
      <c r="BM35" s="68" t="e">
        <f>NA()</f>
        <v>#N/A</v>
      </c>
      <c r="BN35" s="64" t="str">
        <f t="shared" si="5"/>
        <v>Titan Orbit</v>
      </c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8">
        <v>1</v>
      </c>
      <c r="CU35" s="66"/>
      <c r="CV35" s="66"/>
      <c r="CW35" s="66"/>
      <c r="CX35" s="66"/>
      <c r="CY35" s="66"/>
      <c r="CZ35" s="66"/>
      <c r="DA35" s="66"/>
      <c r="DB35" s="66"/>
    </row>
    <row r="36" spans="1:106" ht="12" customHeight="1" x14ac:dyDescent="0.15">
      <c r="A36" s="4"/>
      <c r="B36" s="97"/>
      <c r="C36" s="100"/>
      <c r="D36" s="103"/>
      <c r="E36" s="100"/>
      <c r="F36" s="105"/>
      <c r="G36" s="106"/>
      <c r="H36" s="100"/>
      <c r="I36" s="100"/>
      <c r="J36" s="69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73"/>
      <c r="S36" s="74"/>
      <c r="T36" s="44"/>
      <c r="U36" s="5"/>
      <c r="V36" s="66"/>
      <c r="W36" s="66"/>
      <c r="X36" s="66"/>
      <c r="Y36" s="85"/>
      <c r="Z36" s="64" t="s">
        <v>63</v>
      </c>
      <c r="AA36" s="68" t="e">
        <f>NA()</f>
        <v>#N/A</v>
      </c>
      <c r="AB36" s="68" t="e">
        <f>NA()</f>
        <v>#N/A</v>
      </c>
      <c r="AC36" s="68" t="e">
        <f>NA()</f>
        <v>#N/A</v>
      </c>
      <c r="AD36" s="68" t="e">
        <f>NA()</f>
        <v>#N/A</v>
      </c>
      <c r="AE36" s="68" t="e">
        <f>NA()</f>
        <v>#N/A</v>
      </c>
      <c r="AF36" s="68" t="e">
        <f>NA()</f>
        <v>#N/A</v>
      </c>
      <c r="AG36" s="68" t="e">
        <f>NA()</f>
        <v>#N/A</v>
      </c>
      <c r="AH36" s="68" t="e">
        <f>NA()</f>
        <v>#N/A</v>
      </c>
      <c r="AI36" s="68" t="e">
        <f>NA()</f>
        <v>#N/A</v>
      </c>
      <c r="AJ36" s="68" t="e">
        <f>NA()</f>
        <v>#N/A</v>
      </c>
      <c r="AK36" s="68" t="e">
        <f>NA()</f>
        <v>#N/A</v>
      </c>
      <c r="AL36" s="68" t="e">
        <f>NA()</f>
        <v>#N/A</v>
      </c>
      <c r="AM36" s="68" t="e">
        <f>NA()</f>
        <v>#N/A</v>
      </c>
      <c r="AN36" s="68" t="e">
        <f>NA()</f>
        <v>#N/A</v>
      </c>
      <c r="AO36" s="68" t="e">
        <f>NA()</f>
        <v>#N/A</v>
      </c>
      <c r="AP36" s="68" t="e">
        <f>NA()</f>
        <v>#N/A</v>
      </c>
      <c r="AQ36" s="68" t="e">
        <f>NA()</f>
        <v>#N/A</v>
      </c>
      <c r="AR36" s="68" t="e">
        <f>NA()</f>
        <v>#N/A</v>
      </c>
      <c r="AS36" s="68" t="e">
        <f>NA()</f>
        <v>#N/A</v>
      </c>
      <c r="AT36" s="68" t="e">
        <f>NA()</f>
        <v>#N/A</v>
      </c>
      <c r="AU36" s="68" t="e">
        <f>NA()</f>
        <v>#N/A</v>
      </c>
      <c r="AV36" s="68" t="e">
        <f>NA()</f>
        <v>#N/A</v>
      </c>
      <c r="AW36" s="68" t="e">
        <f>NA()</f>
        <v>#N/A</v>
      </c>
      <c r="AX36" s="68" t="e">
        <f>NA()</f>
        <v>#N/A</v>
      </c>
      <c r="AY36" s="68" t="e">
        <f>NA()</f>
        <v>#N/A</v>
      </c>
      <c r="AZ36" s="68" t="e">
        <f>NA()</f>
        <v>#N/A</v>
      </c>
      <c r="BA36" s="68" t="e">
        <f>NA()</f>
        <v>#N/A</v>
      </c>
      <c r="BB36" s="68" t="e">
        <f>NA()</f>
        <v>#N/A</v>
      </c>
      <c r="BC36" s="68" t="e">
        <f>NA()</f>
        <v>#N/A</v>
      </c>
      <c r="BD36" s="68" t="e">
        <f>NA()</f>
        <v>#N/A</v>
      </c>
      <c r="BE36" s="68" t="e">
        <f>NA()</f>
        <v>#N/A</v>
      </c>
      <c r="BF36" s="68" t="e">
        <f>NA()</f>
        <v>#N/A</v>
      </c>
      <c r="BG36" s="68" t="e">
        <f>NA()</f>
        <v>#N/A</v>
      </c>
      <c r="BH36" s="68">
        <v>2</v>
      </c>
      <c r="BI36" s="68" t="e">
        <f>NA()</f>
        <v>#N/A</v>
      </c>
      <c r="BJ36" s="68" t="e">
        <f>NA()</f>
        <v>#N/A</v>
      </c>
      <c r="BK36" s="68" t="e">
        <f>NA()</f>
        <v>#N/A</v>
      </c>
      <c r="BL36" s="68" t="e">
        <f>NA()</f>
        <v>#N/A</v>
      </c>
      <c r="BM36" s="68" t="e">
        <f>NA()</f>
        <v>#N/A</v>
      </c>
      <c r="BN36" s="64" t="str">
        <f t="shared" si="5"/>
        <v>Titan</v>
      </c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</row>
    <row r="37" spans="1:106" ht="12" customHeight="1" x14ac:dyDescent="0.15">
      <c r="A37" s="4"/>
      <c r="B37" s="97"/>
      <c r="C37" s="100"/>
      <c r="D37" s="103"/>
      <c r="E37" s="100"/>
      <c r="F37" s="105"/>
      <c r="G37" s="106"/>
      <c r="H37" s="100"/>
      <c r="I37" s="100"/>
      <c r="J37" s="69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79" t="s">
        <v>48</v>
      </c>
      <c r="S37" s="81" t="str">
        <f>IF(B35="", "", I35*P39)</f>
        <v/>
      </c>
      <c r="T37" s="45"/>
      <c r="U37" s="5"/>
      <c r="V37" s="66"/>
      <c r="W37" s="66"/>
      <c r="X37" s="66"/>
      <c r="Y37" s="85"/>
      <c r="Z37" s="64" t="s">
        <v>64</v>
      </c>
      <c r="AA37" s="68" t="e">
        <f>NA()</f>
        <v>#N/A</v>
      </c>
      <c r="AB37" s="68" t="e">
        <f>NA()</f>
        <v>#N/A</v>
      </c>
      <c r="AC37" s="68" t="e">
        <f>NA()</f>
        <v>#N/A</v>
      </c>
      <c r="AD37" s="68" t="e">
        <f>NA()</f>
        <v>#N/A</v>
      </c>
      <c r="AE37" s="68" t="e">
        <f>NA()</f>
        <v>#N/A</v>
      </c>
      <c r="AF37" s="68" t="e">
        <f>NA()</f>
        <v>#N/A</v>
      </c>
      <c r="AG37" s="68" t="e">
        <f>NA()</f>
        <v>#N/A</v>
      </c>
      <c r="AH37" s="68" t="e">
        <f>NA()</f>
        <v>#N/A</v>
      </c>
      <c r="AI37" s="68" t="e">
        <f>NA()</f>
        <v>#N/A</v>
      </c>
      <c r="AJ37" s="68" t="e">
        <f>NA()</f>
        <v>#N/A</v>
      </c>
      <c r="AK37" s="68" t="e">
        <f>NA()</f>
        <v>#N/A</v>
      </c>
      <c r="AL37" s="68" t="e">
        <f>NA()</f>
        <v>#N/A</v>
      </c>
      <c r="AM37" s="68" t="e">
        <f>NA()</f>
        <v>#N/A</v>
      </c>
      <c r="AN37" s="68" t="e">
        <f>NA()</f>
        <v>#N/A</v>
      </c>
      <c r="AO37" s="68" t="e">
        <f>NA()</f>
        <v>#N/A</v>
      </c>
      <c r="AP37" s="68" t="e">
        <f>NA()</f>
        <v>#N/A</v>
      </c>
      <c r="AQ37" s="68" t="e">
        <f>NA()</f>
        <v>#N/A</v>
      </c>
      <c r="AR37" s="68" t="e">
        <f>NA()</f>
        <v>#N/A</v>
      </c>
      <c r="AS37" s="68" t="e">
        <f>NA()</f>
        <v>#N/A</v>
      </c>
      <c r="AT37" s="68" t="e">
        <f>NA()</f>
        <v>#N/A</v>
      </c>
      <c r="AU37" s="68" t="e">
        <f>NA()</f>
        <v>#N/A</v>
      </c>
      <c r="AV37" s="68" t="e">
        <f>NA()</f>
        <v>#N/A</v>
      </c>
      <c r="AW37" s="68" t="e">
        <f>NA()</f>
        <v>#N/A</v>
      </c>
      <c r="AX37" s="68" t="e">
        <f>NA()</f>
        <v>#N/A</v>
      </c>
      <c r="AY37" s="68" t="e">
        <f>NA()</f>
        <v>#N/A</v>
      </c>
      <c r="AZ37" s="68" t="e">
        <f>NA()</f>
        <v>#N/A</v>
      </c>
      <c r="BA37" s="68" t="e">
        <f>NA()</f>
        <v>#N/A</v>
      </c>
      <c r="BB37" s="68" t="e">
        <f>NA()</f>
        <v>#N/A</v>
      </c>
      <c r="BC37" s="68" t="e">
        <f>NA()</f>
        <v>#N/A</v>
      </c>
      <c r="BD37" s="68" t="e">
        <f>NA()</f>
        <v>#N/A</v>
      </c>
      <c r="BE37" s="68" t="e">
        <f>NA()</f>
        <v>#N/A</v>
      </c>
      <c r="BF37" s="68">
        <v>2</v>
      </c>
      <c r="BG37" s="68" t="e">
        <f>NA()</f>
        <v>#N/A</v>
      </c>
      <c r="BH37" s="68" t="e">
        <f>NA()</f>
        <v>#N/A</v>
      </c>
      <c r="BI37" s="68" t="e">
        <f>NA()</f>
        <v>#N/A</v>
      </c>
      <c r="BJ37" s="68" t="e">
        <f>NA()</f>
        <v>#N/A</v>
      </c>
      <c r="BK37" s="68" t="e">
        <f>NA()</f>
        <v>#N/A</v>
      </c>
      <c r="BL37" s="68" t="e">
        <f>NA()</f>
        <v>#N/A</v>
      </c>
      <c r="BM37" s="68" t="e">
        <f>NA()</f>
        <v>#N/A</v>
      </c>
      <c r="BN37" s="64" t="str">
        <f t="shared" si="5"/>
        <v>Enceladus</v>
      </c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8">
        <v>1</v>
      </c>
      <c r="CU37" s="66"/>
      <c r="CV37" s="66"/>
      <c r="CW37" s="66"/>
      <c r="CX37" s="66"/>
      <c r="CY37" s="66"/>
      <c r="CZ37" s="66"/>
      <c r="DA37" s="66"/>
      <c r="DB37" s="66"/>
    </row>
    <row r="38" spans="1:106" ht="12" customHeight="1" x14ac:dyDescent="0.15">
      <c r="A38" s="4"/>
      <c r="B38" s="97"/>
      <c r="C38" s="100"/>
      <c r="D38" s="103"/>
      <c r="E38" s="100"/>
      <c r="F38" s="105"/>
      <c r="G38" s="106"/>
      <c r="H38" s="100"/>
      <c r="I38" s="100"/>
      <c r="J38" s="69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80"/>
      <c r="S38" s="82"/>
      <c r="T38" s="44"/>
      <c r="U38" s="5"/>
      <c r="V38" s="66"/>
      <c r="W38" s="66"/>
      <c r="X38" s="66"/>
      <c r="Y38" s="86"/>
      <c r="Z38" s="64" t="s">
        <v>53</v>
      </c>
      <c r="AA38" s="68" t="e">
        <f>NA()</f>
        <v>#N/A</v>
      </c>
      <c r="AB38" s="68" t="e">
        <f>NA()</f>
        <v>#N/A</v>
      </c>
      <c r="AC38" s="68" t="e">
        <f>NA()</f>
        <v>#N/A</v>
      </c>
      <c r="AD38" s="68" t="e">
        <f>NA()</f>
        <v>#N/A</v>
      </c>
      <c r="AE38" s="68" t="e">
        <f>NA()</f>
        <v>#N/A</v>
      </c>
      <c r="AF38" s="68" t="e">
        <f>NA()</f>
        <v>#N/A</v>
      </c>
      <c r="AG38" s="68" t="e">
        <f>NA()</f>
        <v>#N/A</v>
      </c>
      <c r="AH38" s="68" t="e">
        <f>NA()</f>
        <v>#N/A</v>
      </c>
      <c r="AI38" s="68">
        <v>4</v>
      </c>
      <c r="AJ38" s="68" t="e">
        <f>NA()</f>
        <v>#N/A</v>
      </c>
      <c r="AK38" s="68" t="e">
        <f>NA()</f>
        <v>#N/A</v>
      </c>
      <c r="AL38" s="68" t="e">
        <f>NA()</f>
        <v>#N/A</v>
      </c>
      <c r="AM38" s="68" t="e">
        <f>NA()</f>
        <v>#N/A</v>
      </c>
      <c r="AN38" s="68" t="e">
        <f>NA()</f>
        <v>#N/A</v>
      </c>
      <c r="AO38" s="68" t="e">
        <f>NA()</f>
        <v>#N/A</v>
      </c>
      <c r="AP38" s="68" t="e">
        <f>NA()</f>
        <v>#N/A</v>
      </c>
      <c r="AQ38" s="68" t="e">
        <f>NA()</f>
        <v>#N/A</v>
      </c>
      <c r="AR38" s="68" t="e">
        <f>NA()</f>
        <v>#N/A</v>
      </c>
      <c r="AS38" s="68" t="e">
        <f>NA()</f>
        <v>#N/A</v>
      </c>
      <c r="AT38" s="68" t="e">
        <f>NA()</f>
        <v>#N/A</v>
      </c>
      <c r="AU38" s="68" t="e">
        <f>NA()</f>
        <v>#N/A</v>
      </c>
      <c r="AV38" s="68" t="e">
        <f>NA()</f>
        <v>#N/A</v>
      </c>
      <c r="AW38" s="68" t="e">
        <f>NA()</f>
        <v>#N/A</v>
      </c>
      <c r="AX38" s="68" t="e">
        <f>NA()</f>
        <v>#N/A</v>
      </c>
      <c r="AY38" s="68" t="e">
        <f>NA()</f>
        <v>#N/A</v>
      </c>
      <c r="AZ38" s="68" t="e">
        <f>NA()</f>
        <v>#N/A</v>
      </c>
      <c r="BA38" s="68" t="e">
        <f>NA()</f>
        <v>#N/A</v>
      </c>
      <c r="BB38" s="68" t="e">
        <f>NA()</f>
        <v>#N/A</v>
      </c>
      <c r="BC38" s="68" t="e">
        <f>NA()</f>
        <v>#N/A</v>
      </c>
      <c r="BD38" s="68" t="e">
        <f>NA()</f>
        <v>#N/A</v>
      </c>
      <c r="BE38" s="68" t="e">
        <f>NA()</f>
        <v>#N/A</v>
      </c>
      <c r="BF38" s="68" t="e">
        <f>NA()</f>
        <v>#N/A</v>
      </c>
      <c r="BG38" s="68" t="e">
        <f>NA()</f>
        <v>#N/A</v>
      </c>
      <c r="BH38" s="68" t="e">
        <f>NA()</f>
        <v>#N/A</v>
      </c>
      <c r="BI38" s="68" t="e">
        <f>NA()</f>
        <v>#N/A</v>
      </c>
      <c r="BJ38" s="68" t="e">
        <f>NA()</f>
        <v>#N/A</v>
      </c>
      <c r="BK38" s="68" t="e">
        <f>NA()</f>
        <v>#N/A</v>
      </c>
      <c r="BL38" s="68" t="e">
        <f>NA()</f>
        <v>#N/A</v>
      </c>
      <c r="BM38" s="68">
        <v>0</v>
      </c>
      <c r="BN38" s="64" t="str">
        <f t="shared" si="5"/>
        <v>Uranus Fly-by</v>
      </c>
      <c r="BO38" s="66"/>
      <c r="BP38" s="66"/>
      <c r="BQ38" s="66"/>
      <c r="BR38" s="66"/>
      <c r="BS38" s="66"/>
      <c r="BT38" s="66"/>
      <c r="BU38" s="66"/>
      <c r="BV38" s="66"/>
      <c r="BW38" s="68">
        <v>9</v>
      </c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>
        <v>4</v>
      </c>
      <c r="DB38" s="66"/>
    </row>
    <row r="39" spans="1:106" ht="12" customHeight="1" x14ac:dyDescent="0.15">
      <c r="A39" s="4"/>
      <c r="B39" s="98"/>
      <c r="C39" s="101"/>
      <c r="D39" s="104"/>
      <c r="E39" s="101"/>
      <c r="F39" s="105"/>
      <c r="G39" s="107"/>
      <c r="H39" s="101"/>
      <c r="I39" s="101"/>
      <c r="J39" s="70"/>
      <c r="K39" s="87"/>
      <c r="L39" s="88"/>
      <c r="M39" s="88"/>
      <c r="N39" s="89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46"/>
      <c r="U39" s="5"/>
      <c r="Z39" s="1"/>
      <c r="BN39" s="1"/>
    </row>
    <row r="40" spans="1:106" ht="12" customHeight="1" x14ac:dyDescent="0.15">
      <c r="A40" s="4"/>
      <c r="B40" s="96"/>
      <c r="C40" s="99" t="str">
        <f t="shared" ref="C40" si="34">IF(B40="", "", "to")</f>
        <v/>
      </c>
      <c r="D40" s="102"/>
      <c r="E40" s="99" t="str" cm="1">
        <f t="array" ref="E40">IF(B40="", "", _xlfn.XLOOKUP(B40, Origins, _xlfn.XLOOKUP(D40, Destinations, Maneuver_Years, ""), ""))</f>
        <v/>
      </c>
      <c r="F40" s="105"/>
      <c r="G40" s="111" t="str">
        <f>IF(B40="","",ROUNDUP(E40*F40,0))</f>
        <v/>
      </c>
      <c r="H40" s="100" t="str" cm="1">
        <f t="array" ref="H40">IF(B40="", "", _xlfn.XLOOKUP(B40, Origins, _xlfn.XLOOKUP(D40, Destinations, Maneuver_Difficulties,"")))</f>
        <v/>
      </c>
      <c r="I40" s="99" t="str">
        <f t="shared" ref="I40" si="35">IF(AND(F40&lt;1, F40&gt;0), ROUNDUP(H40/F40, 0), H40)</f>
        <v/>
      </c>
      <c r="J40" s="108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36">IF(M40="", "", M40*O40)</f>
        <v/>
      </c>
      <c r="Q40" s="20" t="str">
        <f t="shared" ref="Q40:Q43" si="37">IF(N40="", "", N40*O40)</f>
        <v/>
      </c>
      <c r="R40" s="109"/>
      <c r="S40" s="110"/>
      <c r="T40" s="43"/>
      <c r="U40" s="5"/>
    </row>
    <row r="41" spans="1:106" ht="12" customHeight="1" x14ac:dyDescent="0.15">
      <c r="A41" s="4"/>
      <c r="B41" s="97"/>
      <c r="C41" s="100"/>
      <c r="D41" s="103"/>
      <c r="E41" s="100"/>
      <c r="F41" s="105"/>
      <c r="G41" s="106"/>
      <c r="H41" s="100"/>
      <c r="I41" s="100"/>
      <c r="J41" s="69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73"/>
      <c r="S41" s="74"/>
      <c r="T41" s="44"/>
      <c r="U41" s="5"/>
    </row>
    <row r="42" spans="1:106" ht="12" customHeight="1" x14ac:dyDescent="0.15">
      <c r="A42" s="4"/>
      <c r="B42" s="97"/>
      <c r="C42" s="100"/>
      <c r="D42" s="103"/>
      <c r="E42" s="100"/>
      <c r="F42" s="105"/>
      <c r="G42" s="106"/>
      <c r="H42" s="100"/>
      <c r="I42" s="100"/>
      <c r="J42" s="69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79" t="s">
        <v>48</v>
      </c>
      <c r="S42" s="81" t="str">
        <f>IF(B40="", "", I40*P44)</f>
        <v/>
      </c>
      <c r="T42" s="45"/>
      <c r="U42" s="5"/>
    </row>
    <row r="43" spans="1:106" ht="12" customHeight="1" x14ac:dyDescent="0.15">
      <c r="A43" s="4"/>
      <c r="B43" s="97"/>
      <c r="C43" s="100"/>
      <c r="D43" s="103"/>
      <c r="E43" s="100"/>
      <c r="F43" s="105"/>
      <c r="G43" s="106"/>
      <c r="H43" s="100"/>
      <c r="I43" s="100"/>
      <c r="J43" s="69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80"/>
      <c r="S43" s="82"/>
      <c r="T43" s="44"/>
      <c r="U43" s="5"/>
    </row>
    <row r="44" spans="1:106" ht="12" customHeight="1" x14ac:dyDescent="0.15">
      <c r="A44" s="4"/>
      <c r="B44" s="98"/>
      <c r="C44" s="101"/>
      <c r="D44" s="104"/>
      <c r="E44" s="101"/>
      <c r="F44" s="105"/>
      <c r="G44" s="107"/>
      <c r="H44" s="101"/>
      <c r="I44" s="101"/>
      <c r="J44" s="70"/>
      <c r="K44" s="87"/>
      <c r="L44" s="88"/>
      <c r="M44" s="88"/>
      <c r="N44" s="89"/>
      <c r="O44" s="16" t="s">
        <v>47</v>
      </c>
      <c r="P44" s="17" t="str">
        <f t="shared" ref="P44" si="38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39">IF($B40="","",IF(Q44 &gt;= S42, "Y", "N"))</f>
        <v/>
      </c>
      <c r="T44" s="46"/>
      <c r="U44" s="5"/>
    </row>
    <row r="45" spans="1:106" x14ac:dyDescent="0.15">
      <c r="A45" s="4"/>
      <c r="B45" s="96"/>
      <c r="C45" s="100" t="str">
        <f t="shared" ref="C45" si="40">IF(B45="", "", "to")</f>
        <v/>
      </c>
      <c r="D45" s="102"/>
      <c r="E45" s="99" t="str" cm="1">
        <f t="array" ref="E45">IF(B45="", "", _xlfn.XLOOKUP(B45, Origins, _xlfn.XLOOKUP(D45, Destinations, Maneuver_Years, ""), ""))</f>
        <v/>
      </c>
      <c r="F45" s="70"/>
      <c r="G45" s="106" t="str">
        <f>IF(B45="","",ROUNDUP(E45*F45,0))</f>
        <v/>
      </c>
      <c r="H45" s="100" t="str" cm="1">
        <f t="array" ref="H45">IF(B45="", "", _xlfn.XLOOKUP(B45, Origins, _xlfn.XLOOKUP(D45, Destinations, Maneuver_Difficulties,"")))</f>
        <v/>
      </c>
      <c r="I45" s="100" t="str">
        <f t="shared" ref="I45" si="41">IF(AND(F45&lt;1, F45&gt;0), ROUNDUP(H45/F45, 0), H45)</f>
        <v/>
      </c>
      <c r="J45" s="69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42">IF(M45="", "", M45*O45)</f>
        <v/>
      </c>
      <c r="Q45" s="13" t="str">
        <f t="shared" ref="Q45:Q48" si="43">IF(N45="", "", N45*O45)</f>
        <v/>
      </c>
      <c r="R45" s="71"/>
      <c r="S45" s="72"/>
      <c r="T45" s="44"/>
      <c r="U45" s="5"/>
    </row>
    <row r="46" spans="1:106" x14ac:dyDescent="0.15">
      <c r="A46" s="4"/>
      <c r="B46" s="97"/>
      <c r="C46" s="100"/>
      <c r="D46" s="103"/>
      <c r="E46" s="100"/>
      <c r="F46" s="105"/>
      <c r="G46" s="106"/>
      <c r="H46" s="100"/>
      <c r="I46" s="100"/>
      <c r="J46" s="69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73"/>
      <c r="S46" s="74"/>
      <c r="T46" s="44"/>
      <c r="U46" s="5"/>
    </row>
    <row r="47" spans="1:106" x14ac:dyDescent="0.15">
      <c r="A47" s="4"/>
      <c r="B47" s="97"/>
      <c r="C47" s="100"/>
      <c r="D47" s="103"/>
      <c r="E47" s="100"/>
      <c r="F47" s="105"/>
      <c r="G47" s="106"/>
      <c r="H47" s="100"/>
      <c r="I47" s="100"/>
      <c r="J47" s="69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79" t="s">
        <v>48</v>
      </c>
      <c r="S47" s="81" t="str">
        <f>IF(B45="", "", I45*P49)</f>
        <v/>
      </c>
      <c r="T47" s="45"/>
      <c r="U47" s="5"/>
    </row>
    <row r="48" spans="1:106" x14ac:dyDescent="0.15">
      <c r="A48" s="4"/>
      <c r="B48" s="97"/>
      <c r="C48" s="100"/>
      <c r="D48" s="103"/>
      <c r="E48" s="100"/>
      <c r="F48" s="105"/>
      <c r="G48" s="106"/>
      <c r="H48" s="100"/>
      <c r="I48" s="100"/>
      <c r="J48" s="69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80"/>
      <c r="S48" s="82"/>
      <c r="T48" s="44"/>
      <c r="U48" s="5"/>
    </row>
    <row r="49" spans="1:21" x14ac:dyDescent="0.15">
      <c r="A49" s="4"/>
      <c r="B49" s="98"/>
      <c r="C49" s="101"/>
      <c r="D49" s="104"/>
      <c r="E49" s="101"/>
      <c r="F49" s="105"/>
      <c r="G49" s="107"/>
      <c r="H49" s="101"/>
      <c r="I49" s="101"/>
      <c r="J49" s="70"/>
      <c r="K49" s="87"/>
      <c r="L49" s="88"/>
      <c r="M49" s="88"/>
      <c r="N49" s="89"/>
      <c r="O49" s="16" t="s">
        <v>47</v>
      </c>
      <c r="P49" s="17" t="str">
        <f t="shared" ref="P49" si="44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45">IF($B45="","",IF(Q49 &gt;= S47, "Y", "N"))</f>
        <v/>
      </c>
      <c r="T49" s="46"/>
      <c r="U49" s="5"/>
    </row>
    <row r="50" spans="1:21" x14ac:dyDescent="0.15">
      <c r="A50" s="4"/>
      <c r="B50" s="96"/>
      <c r="C50" s="100" t="str">
        <f t="shared" ref="C50" si="46">IF(B50="", "", "to")</f>
        <v/>
      </c>
      <c r="D50" s="102"/>
      <c r="E50" s="99" t="str" cm="1">
        <f t="array" ref="E50">IF(B50="", "", _xlfn.XLOOKUP(B50, Origins, _xlfn.XLOOKUP(D50, Destinations, Maneuver_Years, ""), ""))</f>
        <v/>
      </c>
      <c r="F50" s="70"/>
      <c r="G50" s="106" t="str">
        <f>IF(B50="","",ROUNDUP(E50*F50,0))</f>
        <v/>
      </c>
      <c r="H50" s="100" t="str" cm="1">
        <f t="array" ref="H50">IF(B50="", "", _xlfn.XLOOKUP(B50, Origins, _xlfn.XLOOKUP(D50, Destinations, Maneuver_Difficulties,"")))</f>
        <v/>
      </c>
      <c r="I50" s="100" t="str">
        <f t="shared" ref="I50" si="47">IF(AND(F50&lt;1, F50&gt;0), ROUNDUP(H50/F50, 0), H50)</f>
        <v/>
      </c>
      <c r="J50" s="69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71"/>
      <c r="S50" s="72"/>
      <c r="T50" s="44"/>
      <c r="U50" s="5"/>
    </row>
    <row r="51" spans="1:21" x14ac:dyDescent="0.15">
      <c r="A51" s="4"/>
      <c r="B51" s="97"/>
      <c r="C51" s="100"/>
      <c r="D51" s="103"/>
      <c r="E51" s="100"/>
      <c r="F51" s="105"/>
      <c r="G51" s="106"/>
      <c r="H51" s="100"/>
      <c r="I51" s="100"/>
      <c r="J51" s="69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73"/>
      <c r="S51" s="74"/>
      <c r="T51" s="44"/>
      <c r="U51" s="5"/>
    </row>
    <row r="52" spans="1:21" x14ac:dyDescent="0.15">
      <c r="A52" s="4"/>
      <c r="B52" s="97"/>
      <c r="C52" s="100"/>
      <c r="D52" s="103"/>
      <c r="E52" s="100"/>
      <c r="F52" s="105"/>
      <c r="G52" s="106"/>
      <c r="H52" s="100"/>
      <c r="I52" s="100"/>
      <c r="J52" s="69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79" t="s">
        <v>48</v>
      </c>
      <c r="S52" s="81" t="str">
        <f>IF(B50="", "", I50*P54)</f>
        <v/>
      </c>
      <c r="T52" s="45"/>
      <c r="U52" s="5"/>
    </row>
    <row r="53" spans="1:21" x14ac:dyDescent="0.15">
      <c r="A53" s="4"/>
      <c r="B53" s="97"/>
      <c r="C53" s="100"/>
      <c r="D53" s="103"/>
      <c r="E53" s="100"/>
      <c r="F53" s="105"/>
      <c r="G53" s="106"/>
      <c r="H53" s="100"/>
      <c r="I53" s="100"/>
      <c r="J53" s="69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80"/>
      <c r="S53" s="82"/>
      <c r="T53" s="44"/>
      <c r="U53" s="5"/>
    </row>
    <row r="54" spans="1:21" ht="13" thickBot="1" x14ac:dyDescent="0.2">
      <c r="A54" s="4"/>
      <c r="B54" s="117"/>
      <c r="C54" s="112"/>
      <c r="D54" s="118"/>
      <c r="E54" s="112"/>
      <c r="F54" s="119"/>
      <c r="G54" s="120"/>
      <c r="H54" s="112"/>
      <c r="I54" s="112"/>
      <c r="J54" s="113"/>
      <c r="K54" s="114"/>
      <c r="L54" s="115"/>
      <c r="M54" s="115"/>
      <c r="N54" s="116"/>
      <c r="O54" s="48" t="s">
        <v>47</v>
      </c>
      <c r="P54" s="49" t="str">
        <f t="shared" ref="P54" si="50">IF(J50="","",J50+SUM(P50:P53))</f>
        <v/>
      </c>
      <c r="Q54" s="49" t="str">
        <f>IF(B50="", "", SUM(Q50:Q53))</f>
        <v/>
      </c>
      <c r="R54" s="50" t="s">
        <v>41</v>
      </c>
      <c r="S54" s="51" t="str">
        <f t="shared" ref="S54" si="51">IF($B50="","",IF(Q54 &gt;= S52, "Y", "N"))</f>
        <v/>
      </c>
      <c r="T54" s="52"/>
      <c r="U54" s="5"/>
    </row>
    <row r="55" spans="1:21" x14ac:dyDescent="0.15">
      <c r="B55" s="31"/>
      <c r="C55" s="13"/>
      <c r="D55" s="31"/>
      <c r="E55" s="13"/>
      <c r="F55" s="13"/>
      <c r="G55" s="13"/>
      <c r="H55" s="13"/>
      <c r="I55" s="13"/>
      <c r="J55" s="13"/>
      <c r="K55" s="13"/>
      <c r="L55" s="31"/>
      <c r="M55" s="13"/>
      <c r="N55" s="13"/>
      <c r="O55" s="13"/>
      <c r="P55" s="13"/>
      <c r="Q55" s="13"/>
      <c r="R55" s="13"/>
      <c r="S55" s="13"/>
      <c r="T55" s="31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M5"/>
    <mergeCell ref="BO5:DA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F5:F54" xr:uid="{FA78DDDA-68E6-1B47-A46E-6EA80288086E}">
      <formula1>$DB$5:$DB$10</formula1>
    </dataValidation>
    <dataValidation type="list" allowBlank="1" showInputMessage="1" showErrorMessage="1" sqref="B5:B54" xr:uid="{9A121ED4-9584-9D4B-977C-42C7C0D23F63}">
      <formula1>Valid_Origins</formula1>
    </dataValidation>
    <dataValidation type="list" allowBlank="1" showInputMessage="1" showErrorMessage="1" sqref="D5:D54" xr:uid="{AB52743C-B71E-254B-868B-D7B325D4B6CB}">
      <formula1>Valid_Destinations</formula1>
    </dataValidation>
    <dataValidation type="list" allowBlank="1" showInputMessage="1" showErrorMessage="1" sqref="L5:L8 L50:L53 L45:L48 L40:L43 L35:L38 L30:L33 L25:L28 L20:L23 L10:L13 L15:L18" xr:uid="{A75D5BAF-3FE6-2942-A7E3-06834EAD0635}">
      <formula1>$V$5:$V$11</formula1>
    </dataValidation>
  </dataValidations>
  <pageMargins left="0.25" right="0.25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9865-7613-0747-BFE4-8A31C3638C79}">
  <dimension ref="A1:DB55"/>
  <sheetViews>
    <sheetView topLeftCell="A2" zoomScale="125" zoomScaleNormal="125" workbookViewId="0">
      <selection activeCell="O20" sqref="O20"/>
    </sheetView>
  </sheetViews>
  <sheetFormatPr baseColWidth="10" defaultRowHeight="12" x14ac:dyDescent="0.15"/>
  <cols>
    <col min="1" max="1" width="2.83203125" style="3" customWidth="1"/>
    <col min="2" max="2" width="14.83203125" style="3" customWidth="1"/>
    <col min="3" max="3" width="3.1640625" style="2" bestFit="1" customWidth="1"/>
    <col min="4" max="4" width="14.83203125" style="3" customWidth="1"/>
    <col min="5" max="5" width="7.33203125" style="2" bestFit="1" customWidth="1"/>
    <col min="6" max="6" width="7.83203125" style="2" customWidth="1"/>
    <col min="7" max="7" width="6.83203125" style="2" customWidth="1"/>
    <col min="8" max="8" width="7.33203125" style="2" bestFit="1" customWidth="1"/>
    <col min="9" max="9" width="4.1640625" style="2" customWidth="1"/>
    <col min="10" max="10" width="6.83203125" style="2" bestFit="1" customWidth="1"/>
    <col min="11" max="11" width="2.1640625" style="2" bestFit="1" customWidth="1"/>
    <col min="12" max="12" width="9.83203125" style="3" customWidth="1"/>
    <col min="13" max="13" width="4.83203125" style="2" bestFit="1" customWidth="1"/>
    <col min="14" max="14" width="5.6640625" style="2" bestFit="1" customWidth="1"/>
    <col min="15" max="15" width="5.5" style="2" bestFit="1" customWidth="1"/>
    <col min="16" max="16" width="4.83203125" style="2" bestFit="1" customWidth="1"/>
    <col min="17" max="17" width="5.83203125" style="2" bestFit="1" customWidth="1"/>
    <col min="18" max="18" width="5.6640625" style="2" bestFit="1" customWidth="1"/>
    <col min="19" max="19" width="3.83203125" style="2" customWidth="1"/>
    <col min="20" max="20" width="30.83203125" style="3" customWidth="1"/>
    <col min="21" max="24" width="10.83203125" style="3"/>
    <col min="25" max="25" width="2.6640625" style="3" customWidth="1"/>
    <col min="26" max="26" width="13.6640625" style="3" bestFit="1" customWidth="1"/>
    <col min="27" max="27" width="5" style="3" bestFit="1" customWidth="1"/>
    <col min="28" max="28" width="8.5" style="3" bestFit="1" customWidth="1"/>
    <col min="29" max="29" width="9.1640625" style="3" bestFit="1" customWidth="1"/>
    <col min="30" max="30" width="12.33203125" style="3" bestFit="1" customWidth="1"/>
    <col min="31" max="31" width="9.33203125" style="3" bestFit="1" customWidth="1"/>
    <col min="32" max="32" width="10" style="3" bestFit="1" customWidth="1"/>
    <col min="33" max="33" width="5" style="3" bestFit="1" customWidth="1"/>
    <col min="34" max="34" width="13.33203125" style="3" bestFit="1" customWidth="1"/>
    <col min="35" max="35" width="13.6640625" style="3" bestFit="1" customWidth="1"/>
    <col min="36" max="36" width="8.83203125" style="3" bestFit="1" customWidth="1"/>
    <col min="37" max="37" width="12" style="3" bestFit="1" customWidth="1"/>
    <col min="38" max="38" width="9.5" style="3" bestFit="1" customWidth="1"/>
    <col min="39" max="39" width="4.6640625" style="3" bestFit="1" customWidth="1"/>
    <col min="40" max="40" width="6.5" style="3" bestFit="1" customWidth="1"/>
    <col min="41" max="41" width="11.83203125" style="3" bestFit="1" customWidth="1"/>
    <col min="42" max="42" width="11.1640625" style="3" bestFit="1" customWidth="1"/>
    <col min="43" max="43" width="7" style="3" bestFit="1" customWidth="1"/>
    <col min="44" max="44" width="9.6640625" style="3" bestFit="1" customWidth="1"/>
    <col min="45" max="45" width="12.83203125" style="3" bestFit="1" customWidth="1"/>
    <col min="46" max="46" width="10.33203125" style="3" bestFit="1" customWidth="1"/>
    <col min="47" max="47" width="5.5" style="3" bestFit="1" customWidth="1"/>
    <col min="48" max="48" width="5.33203125" style="3" bestFit="1" customWidth="1"/>
    <col min="49" max="49" width="11" style="3" bestFit="1" customWidth="1"/>
    <col min="50" max="50" width="10.33203125" style="3" bestFit="1" customWidth="1"/>
    <col min="51" max="51" width="13.5" style="3" bestFit="1" customWidth="1"/>
    <col min="52" max="52" width="6.6640625" style="3" bestFit="1" customWidth="1"/>
    <col min="53" max="53" width="6.1640625" style="3" bestFit="1" customWidth="1"/>
    <col min="54" max="54" width="12.83203125" style="3" bestFit="1" customWidth="1"/>
    <col min="55" max="55" width="8.6640625" style="3" bestFit="1" customWidth="1"/>
    <col min="56" max="56" width="5.33203125" style="3" customWidth="1"/>
    <col min="57" max="57" width="10.6640625" style="3" bestFit="1" customWidth="1"/>
    <col min="58" max="58" width="10.6640625" style="3" customWidth="1"/>
    <col min="59" max="59" width="13.1640625" style="3" bestFit="1" customWidth="1"/>
    <col min="60" max="60" width="8.83203125" style="3" bestFit="1" customWidth="1"/>
    <col min="61" max="61" width="12" style="3" bestFit="1" customWidth="1"/>
    <col min="62" max="62" width="4.6640625" style="3" bestFit="1" customWidth="1"/>
    <col min="63" max="63" width="8.5" style="3" bestFit="1" customWidth="1"/>
    <col min="64" max="64" width="11" style="3" bestFit="1" customWidth="1"/>
    <col min="65" max="65" width="11.83203125" style="3" bestFit="1" customWidth="1"/>
    <col min="66" max="66" width="13.6640625" style="3" bestFit="1" customWidth="1"/>
    <col min="67" max="67" width="5" style="3" bestFit="1" customWidth="1"/>
    <col min="68" max="68" width="8.5" style="3" bestFit="1" customWidth="1"/>
    <col min="69" max="69" width="9.1640625" style="3" bestFit="1" customWidth="1"/>
    <col min="70" max="70" width="12.33203125" style="3" bestFit="1" customWidth="1"/>
    <col min="71" max="71" width="9.33203125" style="3" bestFit="1" customWidth="1"/>
    <col min="72" max="72" width="10" style="3" bestFit="1" customWidth="1"/>
    <col min="73" max="73" width="5" style="3" bestFit="1" customWidth="1"/>
    <col min="74" max="74" width="13.33203125" style="3" bestFit="1" customWidth="1"/>
    <col min="75" max="75" width="13.6640625" style="3" bestFit="1" customWidth="1"/>
    <col min="76" max="76" width="8.83203125" style="3" bestFit="1" customWidth="1"/>
    <col min="77" max="77" width="12" style="3" bestFit="1" customWidth="1"/>
    <col min="78" max="78" width="9.5" style="3" bestFit="1" customWidth="1"/>
    <col min="79" max="79" width="4.6640625" style="3" bestFit="1" customWidth="1"/>
    <col min="80" max="80" width="6.5" style="3" bestFit="1" customWidth="1"/>
    <col min="81" max="81" width="11.83203125" style="3" bestFit="1" customWidth="1"/>
    <col min="82" max="82" width="11.1640625" style="3" bestFit="1" customWidth="1"/>
    <col min="83" max="83" width="7" style="3" bestFit="1" customWidth="1"/>
    <col min="84" max="84" width="9.6640625" style="3" bestFit="1" customWidth="1"/>
    <col min="85" max="85" width="12.83203125" style="3" bestFit="1" customWidth="1"/>
    <col min="86" max="86" width="10.33203125" style="3" bestFit="1" customWidth="1"/>
    <col min="87" max="87" width="5.5" style="3" bestFit="1" customWidth="1"/>
    <col min="88" max="88" width="5.33203125" style="3" bestFit="1" customWidth="1"/>
    <col min="89" max="89" width="11" style="3" bestFit="1" customWidth="1"/>
    <col min="90" max="90" width="10.33203125" style="3" bestFit="1" customWidth="1"/>
    <col min="91" max="91" width="13.5" style="3" bestFit="1" customWidth="1"/>
    <col min="92" max="92" width="6.6640625" style="3" bestFit="1" customWidth="1"/>
    <col min="93" max="93" width="6.1640625" style="3" bestFit="1" customWidth="1"/>
    <col min="94" max="94" width="12.83203125" style="3" bestFit="1" customWidth="1"/>
    <col min="95" max="95" width="8.6640625" style="3" bestFit="1" customWidth="1"/>
    <col min="96" max="96" width="5.33203125" style="3" customWidth="1"/>
    <col min="97" max="97" width="10.6640625" style="3" bestFit="1" customWidth="1"/>
    <col min="98" max="98" width="10" style="3" bestFit="1" customWidth="1"/>
    <col min="99" max="99" width="13.1640625" style="3" bestFit="1" customWidth="1"/>
    <col min="100" max="100" width="8.83203125" style="3" bestFit="1" customWidth="1"/>
    <col min="101" max="101" width="12" style="3" bestFit="1" customWidth="1"/>
    <col min="102" max="102" width="4.6640625" style="3" bestFit="1" customWidth="1"/>
    <col min="103" max="103" width="8.5" style="3" bestFit="1" customWidth="1"/>
    <col min="104" max="104" width="11" style="3" bestFit="1" customWidth="1"/>
    <col min="105" max="105" width="11.83203125" style="3" bestFit="1" customWidth="1"/>
    <col min="106" max="16384" width="10.83203125" style="3"/>
  </cols>
  <sheetData>
    <row r="1" spans="1:106" ht="13" thickBot="1" x14ac:dyDescent="0.2">
      <c r="B1" s="23"/>
      <c r="C1" s="24"/>
      <c r="D1" s="25"/>
      <c r="E1" s="24"/>
      <c r="F1" s="24"/>
      <c r="G1" s="24"/>
      <c r="H1" s="24"/>
      <c r="I1" s="24"/>
      <c r="J1" s="24"/>
      <c r="K1" s="26"/>
      <c r="L1" s="27"/>
      <c r="M1" s="28"/>
      <c r="N1" s="28"/>
      <c r="O1" s="28"/>
      <c r="P1" s="28"/>
      <c r="Q1" s="29"/>
      <c r="R1" s="30"/>
      <c r="S1" s="30"/>
      <c r="T1" s="25"/>
    </row>
    <row r="2" spans="1:106" ht="40" customHeight="1" x14ac:dyDescent="0.15">
      <c r="A2" s="4"/>
      <c r="B2" s="53" t="s">
        <v>66</v>
      </c>
      <c r="C2" s="32" t="s">
        <v>68</v>
      </c>
      <c r="D2" s="33" t="s">
        <v>46</v>
      </c>
      <c r="E2" s="34"/>
      <c r="F2" s="34"/>
      <c r="G2" s="34"/>
      <c r="H2" s="34"/>
      <c r="I2" s="34"/>
      <c r="J2" s="34"/>
      <c r="K2" s="35"/>
      <c r="L2" s="36"/>
      <c r="M2" s="37"/>
      <c r="N2" s="37"/>
      <c r="O2" s="37"/>
      <c r="P2" s="37"/>
      <c r="Q2" s="38"/>
      <c r="R2" s="39"/>
      <c r="S2" s="39"/>
      <c r="T2" s="40"/>
      <c r="U2" s="5"/>
    </row>
    <row r="3" spans="1:106" x14ac:dyDescent="0.15">
      <c r="A3" s="4"/>
      <c r="B3" s="90" t="s">
        <v>15</v>
      </c>
      <c r="C3" s="91"/>
      <c r="D3" s="91"/>
      <c r="E3" s="91"/>
      <c r="F3" s="91"/>
      <c r="G3" s="91"/>
      <c r="H3" s="91"/>
      <c r="I3" s="92"/>
      <c r="J3" s="62" t="s">
        <v>42</v>
      </c>
      <c r="K3" s="93" t="s">
        <v>17</v>
      </c>
      <c r="L3" s="94"/>
      <c r="M3" s="94"/>
      <c r="N3" s="94"/>
      <c r="O3" s="94"/>
      <c r="P3" s="94"/>
      <c r="Q3" s="95"/>
      <c r="R3" s="6"/>
      <c r="S3" s="7"/>
      <c r="T3" s="41"/>
      <c r="U3" s="8"/>
    </row>
    <row r="4" spans="1:106" s="1" customFormat="1" ht="33" customHeight="1" x14ac:dyDescent="0.15">
      <c r="A4" s="9"/>
      <c r="B4" s="54" t="s">
        <v>16</v>
      </c>
      <c r="C4" s="55" t="s">
        <v>20</v>
      </c>
      <c r="D4" s="55" t="s">
        <v>11</v>
      </c>
      <c r="E4" s="56" t="s">
        <v>21</v>
      </c>
      <c r="F4" s="57" t="s">
        <v>45</v>
      </c>
      <c r="G4" s="58" t="s">
        <v>43</v>
      </c>
      <c r="H4" s="55" t="s">
        <v>5</v>
      </c>
      <c r="I4" s="59" t="s">
        <v>44</v>
      </c>
      <c r="J4" s="63" t="s">
        <v>1</v>
      </c>
      <c r="K4" s="60" t="s">
        <v>40</v>
      </c>
      <c r="L4" s="58" t="s">
        <v>0</v>
      </c>
      <c r="M4" s="61" t="s">
        <v>1</v>
      </c>
      <c r="N4" s="61" t="s">
        <v>3</v>
      </c>
      <c r="O4" s="61" t="s">
        <v>18</v>
      </c>
      <c r="P4" s="61" t="s">
        <v>19</v>
      </c>
      <c r="Q4" s="59" t="s">
        <v>22</v>
      </c>
      <c r="R4" s="10"/>
      <c r="S4" s="11"/>
      <c r="T4" s="42" t="s">
        <v>9</v>
      </c>
      <c r="U4" s="12"/>
      <c r="V4" s="64" t="s">
        <v>49</v>
      </c>
      <c r="W4" s="65" t="s">
        <v>1</v>
      </c>
      <c r="X4" s="65" t="s">
        <v>3</v>
      </c>
      <c r="Y4" s="65"/>
      <c r="Z4" s="64" t="s">
        <v>24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 t="s">
        <v>60</v>
      </c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7" t="s">
        <v>50</v>
      </c>
      <c r="BO4" s="64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5" t="s">
        <v>45</v>
      </c>
    </row>
    <row r="5" spans="1:106" ht="12" customHeight="1" x14ac:dyDescent="0.2">
      <c r="A5" s="4"/>
      <c r="B5" s="96"/>
      <c r="C5" s="99" t="str">
        <f>IF(B5="", "", "to")</f>
        <v/>
      </c>
      <c r="D5" s="102"/>
      <c r="E5" s="99" t="str" cm="1">
        <f t="array" ref="E5">IF(B5="", "", _xlfn.XLOOKUP(B5, Origins, _xlfn.XLOOKUP(D5, Destinations, Maneuver_Years, ""), ""))</f>
        <v/>
      </c>
      <c r="F5" s="105"/>
      <c r="G5" s="106" t="str">
        <f>IF(B5="","",ROUNDUP(E5*F5,0))</f>
        <v/>
      </c>
      <c r="H5" s="100" t="str" cm="1">
        <f t="array" ref="H5">IF(B5="", "", _xlfn.XLOOKUP(B5, Origins, _xlfn.XLOOKUP(D5, Destinations, Maneuver_Difficulties,"")))</f>
        <v/>
      </c>
      <c r="I5" s="100" t="str">
        <f>IF(AND(F5&lt;1, F5&gt;0), ROUNDUP(H5/F5, 0), H5)</f>
        <v/>
      </c>
      <c r="J5" s="69"/>
      <c r="K5" s="13">
        <v>1</v>
      </c>
      <c r="L5" s="14"/>
      <c r="M5" s="13" t="str">
        <f>_xlfn.XLOOKUP(L5, $V$5:$V$10, $W$5:$W$10, "", 0)</f>
        <v/>
      </c>
      <c r="N5" s="13" t="str">
        <f>IF(L5="Ion Thruster", 5 * G5, _xlfn.XLOOKUP(L5, $V$5:$V$10, $X$5:$X$10, "", 0))</f>
        <v/>
      </c>
      <c r="O5" s="15"/>
      <c r="P5" s="13" t="str">
        <f>IF(M5="", "", M5*O5)</f>
        <v/>
      </c>
      <c r="Q5" s="13" t="str">
        <f>IF(N5="", "", N5*O5)</f>
        <v/>
      </c>
      <c r="R5" s="71"/>
      <c r="S5" s="72"/>
      <c r="T5" s="43"/>
      <c r="U5" s="5"/>
      <c r="V5" s="66" t="s">
        <v>2</v>
      </c>
      <c r="W5" s="68">
        <v>1</v>
      </c>
      <c r="X5" s="68">
        <v>4</v>
      </c>
      <c r="Y5" s="68"/>
      <c r="Z5" s="64"/>
      <c r="AA5" s="75" t="s">
        <v>11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8"/>
      <c r="BN5" s="65"/>
      <c r="BO5" s="75" t="s">
        <v>11</v>
      </c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8"/>
      <c r="DB5" s="68">
        <v>1</v>
      </c>
    </row>
    <row r="6" spans="1:106" ht="12" customHeight="1" x14ac:dyDescent="0.15">
      <c r="A6" s="4"/>
      <c r="B6" s="97"/>
      <c r="C6" s="100"/>
      <c r="D6" s="103"/>
      <c r="E6" s="100"/>
      <c r="F6" s="105"/>
      <c r="G6" s="106"/>
      <c r="H6" s="100"/>
      <c r="I6" s="100"/>
      <c r="J6" s="69"/>
      <c r="K6" s="13">
        <v>2</v>
      </c>
      <c r="L6" s="14"/>
      <c r="M6" s="13" t="str">
        <f>_xlfn.XLOOKUP(L6, $V$5:$V$10, $W$5:$W$10, "", 0)</f>
        <v/>
      </c>
      <c r="N6" s="13" t="str">
        <f>IF(L6="Ion Thruster", 5 * G6, _xlfn.XLOOKUP(L6, $V$5:$V$10, $X$5:$X$10, "", 0))</f>
        <v/>
      </c>
      <c r="O6" s="15"/>
      <c r="P6" s="13" t="str">
        <f t="shared" ref="P6:P8" si="0">IF(M6="", "", M6*O6)</f>
        <v/>
      </c>
      <c r="Q6" s="13" t="str">
        <f t="shared" ref="Q6:Q8" si="1">IF(N6="", "", N6*O6)</f>
        <v/>
      </c>
      <c r="R6" s="73"/>
      <c r="S6" s="74"/>
      <c r="T6" s="44"/>
      <c r="U6" s="5"/>
      <c r="V6" s="66" t="s">
        <v>4</v>
      </c>
      <c r="W6" s="68">
        <v>4</v>
      </c>
      <c r="X6" s="68">
        <v>27</v>
      </c>
      <c r="Y6" s="68"/>
      <c r="Z6" s="64"/>
      <c r="AA6" s="65" t="str">
        <f>Z7</f>
        <v>Earth</v>
      </c>
      <c r="AB6" s="65" t="str">
        <f>Z8</f>
        <v>Suborbital</v>
      </c>
      <c r="AC6" s="65" t="str">
        <f>Z9</f>
        <v>Earth Orbit</v>
      </c>
      <c r="AD6" s="65" t="str">
        <f>_xlfn.CONCAT(AC6, " (ab)")</f>
        <v>Earth Orbit (ab)</v>
      </c>
      <c r="AE6" s="65" t="str">
        <f>Z10</f>
        <v>Lunar Orbit</v>
      </c>
      <c r="AF6" s="65" t="str">
        <f>Z11</f>
        <v>Lunar Fly-by</v>
      </c>
      <c r="AG6" s="65" t="str">
        <f>Z12</f>
        <v>Moon</v>
      </c>
      <c r="AH6" s="65" t="str">
        <f>Z13</f>
        <v>Inner P. Transfer</v>
      </c>
      <c r="AI6" s="65" t="str">
        <f>Z14</f>
        <v>Outer P. Transfer</v>
      </c>
      <c r="AJ6" s="65" t="str">
        <f>Z15</f>
        <v>Mars Orbit</v>
      </c>
      <c r="AK6" s="65" t="str">
        <f>_xlfn.CONCAT(AJ6, " (ab)")</f>
        <v>Mars Orbit (ab)</v>
      </c>
      <c r="AL6" s="65" t="str">
        <f>Z16</f>
        <v>Mars Fly-by</v>
      </c>
      <c r="AM6" s="65" t="str">
        <f>Z17</f>
        <v>Mars</v>
      </c>
      <c r="AN6" s="65" t="str">
        <f>Z18</f>
        <v>Phobos</v>
      </c>
      <c r="AO6" s="65" t="str">
        <f>Z19</f>
        <v>Mercury Fly-by</v>
      </c>
      <c r="AP6" s="65" t="str">
        <f>Z20</f>
        <v>Mercury Orbit</v>
      </c>
      <c r="AQ6" s="65" t="str">
        <f>Z21</f>
        <v>Mercury</v>
      </c>
      <c r="AR6" s="65" t="str">
        <f>Z22</f>
        <v>Venus Orbit</v>
      </c>
      <c r="AS6" s="65" t="s">
        <v>69</v>
      </c>
      <c r="AT6" s="65" t="str">
        <f>Z23</f>
        <v>Venus Fly-by</v>
      </c>
      <c r="AU6" s="65" t="str">
        <f>Z24</f>
        <v>Venus</v>
      </c>
      <c r="AV6" s="65" t="str">
        <f>Z25</f>
        <v>Ceres</v>
      </c>
      <c r="AW6" s="65" t="str">
        <f>Z26</f>
        <v>Jupiter Fly-by</v>
      </c>
      <c r="AX6" s="65" t="str">
        <f>Z27</f>
        <v>Jupiter Orbit</v>
      </c>
      <c r="AY6" s="65" t="str">
        <f>_xlfn.CONCAT(AX6, " (ab)")</f>
        <v>Jupiter Orbit (ab)</v>
      </c>
      <c r="AZ6" s="65" t="str">
        <f>Z28</f>
        <v>Callisto</v>
      </c>
      <c r="BA6" s="65" t="str">
        <f>Z29</f>
        <v>Europa</v>
      </c>
      <c r="BB6" s="65" t="str">
        <f>Z30</f>
        <v>Ganymede Orbit</v>
      </c>
      <c r="BC6" s="65" t="str">
        <f>Z31</f>
        <v>Ganymede</v>
      </c>
      <c r="BD6" s="65" t="str">
        <f>Z32</f>
        <v>Io</v>
      </c>
      <c r="BE6" s="65" t="str">
        <f>Z33</f>
        <v>Saturn Fly-by</v>
      </c>
      <c r="BF6" s="65" t="str">
        <f>Z34</f>
        <v>Saturn Orbit</v>
      </c>
      <c r="BG6" s="65" t="str">
        <f>_xlfn.CONCAT(BF6, " (ab)")</f>
        <v>Saturn Orbit (ab)</v>
      </c>
      <c r="BH6" s="65" t="str">
        <f>Z35</f>
        <v>Titan Orbit</v>
      </c>
      <c r="BI6" s="65" t="str">
        <f>_xlfn.CONCAT(BH6, " (ab)")</f>
        <v>Titan Orbit (ab)</v>
      </c>
      <c r="BJ6" s="65" t="str">
        <f>Z36</f>
        <v>Titan</v>
      </c>
      <c r="BK6" s="65" t="str">
        <f>Z37</f>
        <v>Enceladus</v>
      </c>
      <c r="BL6" s="65" t="str">
        <f>Z38</f>
        <v>Uranus Fly-by</v>
      </c>
      <c r="BM6" s="65" t="s">
        <v>65</v>
      </c>
      <c r="BN6" s="68"/>
      <c r="BO6" s="65" t="str">
        <f>AA6</f>
        <v>Earth</v>
      </c>
      <c r="BP6" s="65" t="str">
        <f>AB6</f>
        <v>Suborbital</v>
      </c>
      <c r="BQ6" s="65" t="str">
        <f>AC6</f>
        <v>Earth Orbit</v>
      </c>
      <c r="BR6" s="65" t="str">
        <f>AD6</f>
        <v>Earth Orbit (ab)</v>
      </c>
      <c r="BS6" s="65" t="str">
        <f>AE6</f>
        <v>Lunar Orbit</v>
      </c>
      <c r="BT6" s="65" t="str">
        <f>AF6</f>
        <v>Lunar Fly-by</v>
      </c>
      <c r="BU6" s="65" t="str">
        <f>AG6</f>
        <v>Moon</v>
      </c>
      <c r="BV6" s="65" t="str">
        <f>AH6</f>
        <v>Inner P. Transfer</v>
      </c>
      <c r="BW6" s="65" t="str">
        <f>AI6</f>
        <v>Outer P. Transfer</v>
      </c>
      <c r="BX6" s="65" t="str">
        <f>AJ6</f>
        <v>Mars Orbit</v>
      </c>
      <c r="BY6" s="65" t="str">
        <f>AK6</f>
        <v>Mars Orbit (ab)</v>
      </c>
      <c r="BZ6" s="65" t="str">
        <f>AL6</f>
        <v>Mars Fly-by</v>
      </c>
      <c r="CA6" s="65" t="str">
        <f>AM6</f>
        <v>Mars</v>
      </c>
      <c r="CB6" s="65" t="str">
        <f>AN6</f>
        <v>Phobos</v>
      </c>
      <c r="CC6" s="65" t="str">
        <f>AO6</f>
        <v>Mercury Fly-by</v>
      </c>
      <c r="CD6" s="65" t="str">
        <f>AP6</f>
        <v>Mercury Orbit</v>
      </c>
      <c r="CE6" s="65" t="str">
        <f>AQ6</f>
        <v>Mercury</v>
      </c>
      <c r="CF6" s="65" t="str">
        <f>AR6</f>
        <v>Venus Orbit</v>
      </c>
      <c r="CG6" s="65" t="s">
        <v>69</v>
      </c>
      <c r="CH6" s="65" t="str">
        <f t="shared" ref="CH6:CK6" si="2">AT6</f>
        <v>Venus Fly-by</v>
      </c>
      <c r="CI6" s="65" t="str">
        <f t="shared" si="2"/>
        <v>Venus</v>
      </c>
      <c r="CJ6" s="65" t="str">
        <f t="shared" si="2"/>
        <v>Ceres</v>
      </c>
      <c r="CK6" s="65" t="str">
        <f t="shared" si="2"/>
        <v>Jupiter Fly-by</v>
      </c>
      <c r="CL6" s="65" t="str">
        <f>AX6</f>
        <v>Jupiter Orbit</v>
      </c>
      <c r="CM6" s="65" t="str">
        <f>AY6</f>
        <v>Jupiter Orbit (ab)</v>
      </c>
      <c r="CN6" s="65" t="str">
        <f t="shared" ref="CN6:CU6" si="3">AZ6</f>
        <v>Callisto</v>
      </c>
      <c r="CO6" s="65" t="str">
        <f t="shared" si="3"/>
        <v>Europa</v>
      </c>
      <c r="CP6" s="65" t="str">
        <f t="shared" si="3"/>
        <v>Ganymede Orbit</v>
      </c>
      <c r="CQ6" s="65" t="str">
        <f t="shared" si="3"/>
        <v>Ganymede</v>
      </c>
      <c r="CR6" s="65" t="str">
        <f t="shared" si="3"/>
        <v>Io</v>
      </c>
      <c r="CS6" s="65" t="str">
        <f t="shared" si="3"/>
        <v>Saturn Fly-by</v>
      </c>
      <c r="CT6" s="65" t="str">
        <f t="shared" si="3"/>
        <v>Saturn Orbit</v>
      </c>
      <c r="CU6" s="65" t="str">
        <f t="shared" si="3"/>
        <v>Saturn Orbit (ab)</v>
      </c>
      <c r="CV6" s="65" t="str">
        <f>BH6</f>
        <v>Titan Orbit</v>
      </c>
      <c r="CW6" s="65" t="str">
        <f>BI6</f>
        <v>Titan Orbit (ab)</v>
      </c>
      <c r="CX6" s="65" t="str">
        <f t="shared" ref="CX6:DA6" si="4">BJ6</f>
        <v>Titan</v>
      </c>
      <c r="CY6" s="65" t="str">
        <f t="shared" si="4"/>
        <v>Enceladus</v>
      </c>
      <c r="CZ6" s="65" t="str">
        <f t="shared" si="4"/>
        <v>Uranus Fly-by</v>
      </c>
      <c r="DA6" s="65" t="str">
        <f t="shared" si="4"/>
        <v>Neptune Fly-by</v>
      </c>
      <c r="DB6" s="68">
        <v>0.5</v>
      </c>
    </row>
    <row r="7" spans="1:106" ht="12" customHeight="1" x14ac:dyDescent="0.15">
      <c r="A7" s="4"/>
      <c r="B7" s="97"/>
      <c r="C7" s="100"/>
      <c r="D7" s="103"/>
      <c r="E7" s="100"/>
      <c r="F7" s="105"/>
      <c r="G7" s="106"/>
      <c r="H7" s="100"/>
      <c r="I7" s="100"/>
      <c r="J7" s="69"/>
      <c r="K7" s="13">
        <v>3</v>
      </c>
      <c r="L7" s="14"/>
      <c r="M7" s="13" t="str">
        <f>_xlfn.XLOOKUP(L7, $V$5:$V$10, $W$5:$W$10, "", 0)</f>
        <v/>
      </c>
      <c r="N7" s="13" t="str">
        <f>IF(L7="Ion Thruster", 5 * G7, _xlfn.XLOOKUP(L7, $V$5:$V$10, $X$5:$X$10, "", 0))</f>
        <v/>
      </c>
      <c r="O7" s="15"/>
      <c r="P7" s="13" t="str">
        <f t="shared" si="0"/>
        <v/>
      </c>
      <c r="Q7" s="13" t="str">
        <f t="shared" si="1"/>
        <v/>
      </c>
      <c r="R7" s="79" t="s">
        <v>48</v>
      </c>
      <c r="S7" s="81" t="str">
        <f>IF(B5="", "", I5*P9)</f>
        <v/>
      </c>
      <c r="T7" s="45"/>
      <c r="U7" s="5"/>
      <c r="V7" s="66" t="s">
        <v>67</v>
      </c>
      <c r="W7" s="68">
        <v>6</v>
      </c>
      <c r="X7" s="68">
        <v>70</v>
      </c>
      <c r="Y7" s="83" t="s">
        <v>16</v>
      </c>
      <c r="Z7" s="64" t="s">
        <v>10</v>
      </c>
      <c r="AA7" s="68" t="e">
        <f>NA()</f>
        <v>#N/A</v>
      </c>
      <c r="AB7" s="68">
        <v>3</v>
      </c>
      <c r="AC7" s="68">
        <v>8</v>
      </c>
      <c r="AD7" s="68" t="e">
        <f>NA()</f>
        <v>#N/A</v>
      </c>
      <c r="AE7" s="68" t="e">
        <f>NA()</f>
        <v>#N/A</v>
      </c>
      <c r="AF7" s="68" t="e">
        <f>NA()</f>
        <v>#N/A</v>
      </c>
      <c r="AG7" s="68" t="e">
        <f>NA()</f>
        <v>#N/A</v>
      </c>
      <c r="AH7" s="68" t="e">
        <f>NA()</f>
        <v>#N/A</v>
      </c>
      <c r="AI7" s="68" t="e">
        <f>NA()</f>
        <v>#N/A</v>
      </c>
      <c r="AJ7" s="68" t="e">
        <f>NA()</f>
        <v>#N/A</v>
      </c>
      <c r="AK7" s="68" t="e">
        <f>NA()</f>
        <v>#N/A</v>
      </c>
      <c r="AL7" s="68" t="e">
        <f>NA()</f>
        <v>#N/A</v>
      </c>
      <c r="AM7" s="68" t="e">
        <f>NA()</f>
        <v>#N/A</v>
      </c>
      <c r="AN7" s="68" t="e">
        <f>NA()</f>
        <v>#N/A</v>
      </c>
      <c r="AO7" s="68" t="e">
        <f>NA()</f>
        <v>#N/A</v>
      </c>
      <c r="AP7" s="68" t="e">
        <f>NA()</f>
        <v>#N/A</v>
      </c>
      <c r="AQ7" s="68" t="e">
        <f>NA()</f>
        <v>#N/A</v>
      </c>
      <c r="AR7" s="68" t="e">
        <f>NA()</f>
        <v>#N/A</v>
      </c>
      <c r="AS7" s="68" t="e">
        <f>NA()</f>
        <v>#N/A</v>
      </c>
      <c r="AT7" s="68" t="e">
        <f>NA()</f>
        <v>#N/A</v>
      </c>
      <c r="AU7" s="68" t="e">
        <f>NA()</f>
        <v>#N/A</v>
      </c>
      <c r="AV7" s="68" t="e">
        <f>NA()</f>
        <v>#N/A</v>
      </c>
      <c r="AW7" s="68" t="e">
        <f>NA()</f>
        <v>#N/A</v>
      </c>
      <c r="AX7" s="68" t="e">
        <f>NA()</f>
        <v>#N/A</v>
      </c>
      <c r="AY7" s="68" t="e">
        <f>NA()</f>
        <v>#N/A</v>
      </c>
      <c r="AZ7" s="68" t="e">
        <f>NA()</f>
        <v>#N/A</v>
      </c>
      <c r="BA7" s="68" t="e">
        <f>NA()</f>
        <v>#N/A</v>
      </c>
      <c r="BB7" s="68" t="e">
        <f>NA()</f>
        <v>#N/A</v>
      </c>
      <c r="BC7" s="68" t="e">
        <f>NA()</f>
        <v>#N/A</v>
      </c>
      <c r="BD7" s="68" t="e">
        <f>NA()</f>
        <v>#N/A</v>
      </c>
      <c r="BE7" s="68" t="e">
        <f>NA()</f>
        <v>#N/A</v>
      </c>
      <c r="BF7" s="68" t="e">
        <f>NA()</f>
        <v>#N/A</v>
      </c>
      <c r="BG7" s="68" t="e">
        <f>NA()</f>
        <v>#N/A</v>
      </c>
      <c r="BH7" s="68" t="e">
        <f>NA()</f>
        <v>#N/A</v>
      </c>
      <c r="BI7" s="68" t="e">
        <f>NA()</f>
        <v>#N/A</v>
      </c>
      <c r="BJ7" s="68" t="e">
        <f>NA()</f>
        <v>#N/A</v>
      </c>
      <c r="BK7" s="68" t="e">
        <f>NA()</f>
        <v>#N/A</v>
      </c>
      <c r="BL7" s="68" t="e">
        <f>NA()</f>
        <v>#N/A</v>
      </c>
      <c r="BM7" s="68" t="e">
        <f>NA()</f>
        <v>#N/A</v>
      </c>
      <c r="BN7" s="67" t="str">
        <f>Z7</f>
        <v>Earth</v>
      </c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>
        <v>0.25</v>
      </c>
    </row>
    <row r="8" spans="1:106" ht="12" customHeight="1" x14ac:dyDescent="0.15">
      <c r="A8" s="4"/>
      <c r="B8" s="97"/>
      <c r="C8" s="100"/>
      <c r="D8" s="103"/>
      <c r="E8" s="100"/>
      <c r="F8" s="105"/>
      <c r="G8" s="106"/>
      <c r="H8" s="100"/>
      <c r="I8" s="100"/>
      <c r="J8" s="69"/>
      <c r="K8" s="13">
        <v>4</v>
      </c>
      <c r="L8" s="14"/>
      <c r="M8" s="13" t="str">
        <f>_xlfn.XLOOKUP(L8, $V$5:$V$10, $W$5:$W$10, "", 0)</f>
        <v/>
      </c>
      <c r="N8" s="13" t="str">
        <f>IF(L8="Ion Thruster", 5 * G8, _xlfn.XLOOKUP(L8, $V$5:$V$10, $X$5:$X$10, "", 0))</f>
        <v/>
      </c>
      <c r="O8" s="15"/>
      <c r="P8" s="13" t="str">
        <f t="shared" si="0"/>
        <v/>
      </c>
      <c r="Q8" s="13" t="str">
        <f t="shared" si="1"/>
        <v/>
      </c>
      <c r="R8" s="80"/>
      <c r="S8" s="82"/>
      <c r="T8" s="44"/>
      <c r="U8" s="5"/>
      <c r="V8" s="66" t="s">
        <v>6</v>
      </c>
      <c r="W8" s="68">
        <v>9</v>
      </c>
      <c r="X8" s="68">
        <v>80</v>
      </c>
      <c r="Y8" s="84"/>
      <c r="Z8" s="64" t="s">
        <v>12</v>
      </c>
      <c r="AA8" s="68" t="s">
        <v>14</v>
      </c>
      <c r="AB8" s="68" t="e">
        <f>NA()</f>
        <v>#N/A</v>
      </c>
      <c r="AC8" s="68">
        <v>5</v>
      </c>
      <c r="AD8" s="68" t="e">
        <f>NA()</f>
        <v>#N/A</v>
      </c>
      <c r="AE8" s="68" t="e">
        <f>NA()</f>
        <v>#N/A</v>
      </c>
      <c r="AF8" s="68" t="e">
        <f>NA()</f>
        <v>#N/A</v>
      </c>
      <c r="AG8" s="68" t="e">
        <f>NA()</f>
        <v>#N/A</v>
      </c>
      <c r="AH8" s="68" t="e">
        <f>NA()</f>
        <v>#N/A</v>
      </c>
      <c r="AI8" s="68" t="e">
        <f>NA()</f>
        <v>#N/A</v>
      </c>
      <c r="AJ8" s="68" t="e">
        <f>NA()</f>
        <v>#N/A</v>
      </c>
      <c r="AK8" s="68" t="e">
        <f>NA()</f>
        <v>#N/A</v>
      </c>
      <c r="AL8" s="68" t="e">
        <f>NA()</f>
        <v>#N/A</v>
      </c>
      <c r="AM8" s="68" t="e">
        <f>NA()</f>
        <v>#N/A</v>
      </c>
      <c r="AN8" s="68" t="e">
        <f>NA()</f>
        <v>#N/A</v>
      </c>
      <c r="AO8" s="68" t="e">
        <f>NA()</f>
        <v>#N/A</v>
      </c>
      <c r="AP8" s="68" t="e">
        <f>NA()</f>
        <v>#N/A</v>
      </c>
      <c r="AQ8" s="68" t="e">
        <f>NA()</f>
        <v>#N/A</v>
      </c>
      <c r="AR8" s="68" t="e">
        <f>NA()</f>
        <v>#N/A</v>
      </c>
      <c r="AS8" s="68" t="e">
        <f>NA()</f>
        <v>#N/A</v>
      </c>
      <c r="AT8" s="68" t="e">
        <f>NA()</f>
        <v>#N/A</v>
      </c>
      <c r="AU8" s="68" t="e">
        <f>NA()</f>
        <v>#N/A</v>
      </c>
      <c r="AV8" s="68" t="e">
        <f>NA()</f>
        <v>#N/A</v>
      </c>
      <c r="AW8" s="68" t="e">
        <f>NA()</f>
        <v>#N/A</v>
      </c>
      <c r="AX8" s="68" t="e">
        <f>NA()</f>
        <v>#N/A</v>
      </c>
      <c r="AY8" s="68" t="e">
        <f>NA()</f>
        <v>#N/A</v>
      </c>
      <c r="AZ8" s="68" t="e">
        <f>NA()</f>
        <v>#N/A</v>
      </c>
      <c r="BA8" s="68" t="e">
        <f>NA()</f>
        <v>#N/A</v>
      </c>
      <c r="BB8" s="68" t="e">
        <f>NA()</f>
        <v>#N/A</v>
      </c>
      <c r="BC8" s="68" t="e">
        <f>NA()</f>
        <v>#N/A</v>
      </c>
      <c r="BD8" s="68" t="e">
        <f>NA()</f>
        <v>#N/A</v>
      </c>
      <c r="BE8" s="68" t="e">
        <f>NA()</f>
        <v>#N/A</v>
      </c>
      <c r="BF8" s="68" t="e">
        <f>NA()</f>
        <v>#N/A</v>
      </c>
      <c r="BG8" s="68" t="e">
        <f>NA()</f>
        <v>#N/A</v>
      </c>
      <c r="BH8" s="68" t="e">
        <f>NA()</f>
        <v>#N/A</v>
      </c>
      <c r="BI8" s="68" t="e">
        <f>NA()</f>
        <v>#N/A</v>
      </c>
      <c r="BJ8" s="68" t="e">
        <f>NA()</f>
        <v>#N/A</v>
      </c>
      <c r="BK8" s="68" t="e">
        <f>NA()</f>
        <v>#N/A</v>
      </c>
      <c r="BL8" s="68" t="e">
        <f>NA()</f>
        <v>#N/A</v>
      </c>
      <c r="BM8" s="68" t="e">
        <f>NA()</f>
        <v>#N/A</v>
      </c>
      <c r="BN8" s="67" t="str">
        <f t="shared" ref="BN8:BN38" si="5">Z8</f>
        <v>Suborbital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>
        <v>2</v>
      </c>
    </row>
    <row r="9" spans="1:106" ht="12" customHeight="1" x14ac:dyDescent="0.15">
      <c r="A9" s="4"/>
      <c r="B9" s="98"/>
      <c r="C9" s="101"/>
      <c r="D9" s="104"/>
      <c r="E9" s="101"/>
      <c r="F9" s="105"/>
      <c r="G9" s="107"/>
      <c r="H9" s="101"/>
      <c r="I9" s="101"/>
      <c r="J9" s="70"/>
      <c r="K9" s="87"/>
      <c r="L9" s="88"/>
      <c r="M9" s="88"/>
      <c r="N9" s="89"/>
      <c r="O9" s="16" t="s">
        <v>47</v>
      </c>
      <c r="P9" s="17" t="str">
        <f>IF(J5="","",J5+SUM(P5:P8))</f>
        <v/>
      </c>
      <c r="Q9" s="17" t="str">
        <f>IF(B5="", "", SUM(Q5:Q8))</f>
        <v/>
      </c>
      <c r="R9" s="18" t="s">
        <v>41</v>
      </c>
      <c r="S9" s="19" t="str">
        <f>IF($B5="","",IF(Q9 &gt;= S7, "Y", "N"))</f>
        <v/>
      </c>
      <c r="T9" s="46"/>
      <c r="U9" s="5"/>
      <c r="V9" s="66" t="s">
        <v>7</v>
      </c>
      <c r="W9" s="68">
        <v>20</v>
      </c>
      <c r="X9" s="68">
        <v>200</v>
      </c>
      <c r="Y9" s="84"/>
      <c r="Z9" s="64" t="s">
        <v>13</v>
      </c>
      <c r="AA9" s="68">
        <v>0</v>
      </c>
      <c r="AB9" s="68" t="e">
        <f>NA()</f>
        <v>#N/A</v>
      </c>
      <c r="AC9" s="68" t="e">
        <f>NA()</f>
        <v>#N/A</v>
      </c>
      <c r="AD9" s="68" t="e">
        <f>NA()</f>
        <v>#N/A</v>
      </c>
      <c r="AE9" s="68">
        <v>3</v>
      </c>
      <c r="AF9" s="68">
        <v>1</v>
      </c>
      <c r="AG9" s="68" t="e">
        <f>NA()</f>
        <v>#N/A</v>
      </c>
      <c r="AH9" s="68">
        <v>3</v>
      </c>
      <c r="AI9" s="68">
        <v>6</v>
      </c>
      <c r="AJ9" s="68">
        <v>5</v>
      </c>
      <c r="AK9" s="68" t="e">
        <f>NA()</f>
        <v>#N/A</v>
      </c>
      <c r="AL9" s="68">
        <v>3</v>
      </c>
      <c r="AM9" s="68" t="e">
        <f>NA()</f>
        <v>#N/A</v>
      </c>
      <c r="AN9" s="68" t="e">
        <f>NA()</f>
        <v>#N/A</v>
      </c>
      <c r="AO9" s="68" t="e">
        <f>NA()</f>
        <v>#N/A</v>
      </c>
      <c r="AP9" s="68" t="e">
        <f>NA()</f>
        <v>#N/A</v>
      </c>
      <c r="AQ9" s="68" t="e">
        <f>NA()</f>
        <v>#N/A</v>
      </c>
      <c r="AR9" s="68" t="e">
        <f>NA()</f>
        <v>#N/A</v>
      </c>
      <c r="AS9" s="68" t="e">
        <f>NA()</f>
        <v>#N/A</v>
      </c>
      <c r="AT9" s="68" t="e">
        <f>NA()</f>
        <v>#N/A</v>
      </c>
      <c r="AU9" s="68" t="e">
        <f>NA()</f>
        <v>#N/A</v>
      </c>
      <c r="AV9" s="68" t="e">
        <f>NA()</f>
        <v>#N/A</v>
      </c>
      <c r="AW9" s="68" t="e">
        <f>NA()</f>
        <v>#N/A</v>
      </c>
      <c r="AX9" s="68" t="e">
        <f>NA()</f>
        <v>#N/A</v>
      </c>
      <c r="AY9" s="68" t="e">
        <f>NA()</f>
        <v>#N/A</v>
      </c>
      <c r="AZ9" s="68" t="e">
        <f>NA()</f>
        <v>#N/A</v>
      </c>
      <c r="BA9" s="68" t="e">
        <f>NA()</f>
        <v>#N/A</v>
      </c>
      <c r="BB9" s="68" t="e">
        <f>NA()</f>
        <v>#N/A</v>
      </c>
      <c r="BC9" s="68" t="e">
        <f>NA()</f>
        <v>#N/A</v>
      </c>
      <c r="BD9" s="68" t="e">
        <f>NA()</f>
        <v>#N/A</v>
      </c>
      <c r="BE9" s="68" t="e">
        <f>NA()</f>
        <v>#N/A</v>
      </c>
      <c r="BF9" s="68" t="e">
        <f>NA()</f>
        <v>#N/A</v>
      </c>
      <c r="BG9" s="68" t="e">
        <f>NA()</f>
        <v>#N/A</v>
      </c>
      <c r="BH9" s="68" t="e">
        <f>NA()</f>
        <v>#N/A</v>
      </c>
      <c r="BI9" s="68" t="e">
        <f>NA()</f>
        <v>#N/A</v>
      </c>
      <c r="BJ9" s="68" t="e">
        <f>NA()</f>
        <v>#N/A</v>
      </c>
      <c r="BK9" s="68" t="e">
        <f>NA()</f>
        <v>#N/A</v>
      </c>
      <c r="BL9" s="68" t="e">
        <f>NA()</f>
        <v>#N/A</v>
      </c>
      <c r="BM9" s="68" t="e">
        <f>NA()</f>
        <v>#N/A</v>
      </c>
      <c r="BN9" s="67" t="str">
        <f t="shared" si="5"/>
        <v>Earth Orbit</v>
      </c>
      <c r="BO9" s="68"/>
      <c r="BP9" s="68"/>
      <c r="BQ9" s="68"/>
      <c r="BR9" s="68"/>
      <c r="BS9" s="68">
        <v>1</v>
      </c>
      <c r="BT9" s="68">
        <v>1</v>
      </c>
      <c r="BU9" s="68"/>
      <c r="BV9" s="68">
        <v>1</v>
      </c>
      <c r="BW9" s="68">
        <v>1</v>
      </c>
      <c r="BX9" s="68">
        <v>3</v>
      </c>
      <c r="BY9" s="68"/>
      <c r="BZ9" s="68">
        <v>3</v>
      </c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>
        <v>4</v>
      </c>
    </row>
    <row r="10" spans="1:106" ht="12" customHeight="1" x14ac:dyDescent="0.15">
      <c r="A10" s="4"/>
      <c r="B10" s="96"/>
      <c r="C10" s="99" t="str">
        <f>IF(B10="", "", "to")</f>
        <v/>
      </c>
      <c r="D10" s="102"/>
      <c r="E10" s="99" t="str" cm="1">
        <f t="array" ref="E10">IF(B10="", "", _xlfn.XLOOKUP(B10, Origins, _xlfn.XLOOKUP(D10, Destinations, Maneuver_Years, ""), ""))</f>
        <v/>
      </c>
      <c r="F10" s="105"/>
      <c r="G10" s="106" t="str">
        <f>IF(B10="","",ROUNDUP(E10*F10,0))</f>
        <v/>
      </c>
      <c r="H10" s="100" t="str" cm="1">
        <f t="array" ref="H10">IF(B10="", "", _xlfn.XLOOKUP(B10, Origins, _xlfn.XLOOKUP(D10, Destinations, Maneuver_Difficulties,"")))</f>
        <v/>
      </c>
      <c r="I10" s="100" t="str">
        <f>IF(AND(F10&lt;1, F10&gt;0), ROUNDUP(H10/F10, 0), H10)</f>
        <v/>
      </c>
      <c r="J10" s="69"/>
      <c r="K10" s="13">
        <v>1</v>
      </c>
      <c r="L10" s="14"/>
      <c r="M10" s="13" t="str">
        <f>_xlfn.XLOOKUP(L10, $V$5:$V$10, $W$5:$W$10, "", 0)</f>
        <v/>
      </c>
      <c r="N10" s="13" t="str">
        <f>IF(L10="Ion Thruster", 5 * G10, _xlfn.XLOOKUP(L10, $V$5:$V$10, $X$5:$X$10, "", 0))</f>
        <v/>
      </c>
      <c r="O10" s="15"/>
      <c r="P10" s="13" t="str">
        <f>IF(M10="", "", M10*O10)</f>
        <v/>
      </c>
      <c r="Q10" s="13" t="str">
        <f>IF(N10="", "", N10*O10)</f>
        <v/>
      </c>
      <c r="R10" s="71"/>
      <c r="S10" s="72"/>
      <c r="T10" s="43"/>
      <c r="U10" s="5"/>
      <c r="V10" s="66" t="s">
        <v>8</v>
      </c>
      <c r="W10" s="68">
        <v>1</v>
      </c>
      <c r="X10" s="68">
        <v>5</v>
      </c>
      <c r="Y10" s="84"/>
      <c r="Z10" s="64" t="s">
        <v>23</v>
      </c>
      <c r="AA10" s="68" t="e">
        <f>NA()</f>
        <v>#N/A</v>
      </c>
      <c r="AB10" s="68" t="e">
        <f>NA()</f>
        <v>#N/A</v>
      </c>
      <c r="AC10" s="68">
        <v>3</v>
      </c>
      <c r="AD10" s="68" t="e">
        <f>NA()</f>
        <v>#N/A</v>
      </c>
      <c r="AE10" s="68" t="e">
        <f>NA()</f>
        <v>#N/A</v>
      </c>
      <c r="AF10" s="68" t="e">
        <f>NA()</f>
        <v>#N/A</v>
      </c>
      <c r="AG10" s="68">
        <v>2</v>
      </c>
      <c r="AH10" s="68" t="e">
        <f>NA()</f>
        <v>#N/A</v>
      </c>
      <c r="AI10" s="68" t="e">
        <f>NA()</f>
        <v>#N/A</v>
      </c>
      <c r="AJ10" s="68" t="e">
        <f>NA()</f>
        <v>#N/A</v>
      </c>
      <c r="AK10" s="68" t="e">
        <f>NA()</f>
        <v>#N/A</v>
      </c>
      <c r="AL10" s="68" t="e">
        <f>NA()</f>
        <v>#N/A</v>
      </c>
      <c r="AM10" s="68" t="e">
        <f>NA()</f>
        <v>#N/A</v>
      </c>
      <c r="AN10" s="68" t="e">
        <f>NA()</f>
        <v>#N/A</v>
      </c>
      <c r="AO10" s="68" t="e">
        <f>NA()</f>
        <v>#N/A</v>
      </c>
      <c r="AP10" s="68" t="e">
        <f>NA()</f>
        <v>#N/A</v>
      </c>
      <c r="AQ10" s="68" t="e">
        <f>NA()</f>
        <v>#N/A</v>
      </c>
      <c r="AR10" s="68" t="e">
        <f>NA()</f>
        <v>#N/A</v>
      </c>
      <c r="AS10" s="68" t="e">
        <f>NA()</f>
        <v>#N/A</v>
      </c>
      <c r="AT10" s="68" t="e">
        <f>NA()</f>
        <v>#N/A</v>
      </c>
      <c r="AU10" s="68" t="e">
        <f>NA()</f>
        <v>#N/A</v>
      </c>
      <c r="AV10" s="68" t="e">
        <f>NA()</f>
        <v>#N/A</v>
      </c>
      <c r="AW10" s="68" t="e">
        <f>NA()</f>
        <v>#N/A</v>
      </c>
      <c r="AX10" s="68" t="e">
        <f>NA()</f>
        <v>#N/A</v>
      </c>
      <c r="AY10" s="68" t="e">
        <f>NA()</f>
        <v>#N/A</v>
      </c>
      <c r="AZ10" s="68" t="e">
        <f>NA()</f>
        <v>#N/A</v>
      </c>
      <c r="BA10" s="68" t="e">
        <f>NA()</f>
        <v>#N/A</v>
      </c>
      <c r="BB10" s="68" t="e">
        <f>NA()</f>
        <v>#N/A</v>
      </c>
      <c r="BC10" s="68" t="e">
        <f>NA()</f>
        <v>#N/A</v>
      </c>
      <c r="BD10" s="68" t="e">
        <f>NA()</f>
        <v>#N/A</v>
      </c>
      <c r="BE10" s="68" t="e">
        <f>NA()</f>
        <v>#N/A</v>
      </c>
      <c r="BF10" s="68" t="e">
        <f>NA()</f>
        <v>#N/A</v>
      </c>
      <c r="BG10" s="68" t="e">
        <f>NA()</f>
        <v>#N/A</v>
      </c>
      <c r="BH10" s="68" t="e">
        <f>NA()</f>
        <v>#N/A</v>
      </c>
      <c r="BI10" s="68" t="e">
        <f>NA()</f>
        <v>#N/A</v>
      </c>
      <c r="BJ10" s="68" t="e">
        <f>NA()</f>
        <v>#N/A</v>
      </c>
      <c r="BK10" s="68" t="e">
        <f>NA()</f>
        <v>#N/A</v>
      </c>
      <c r="BL10" s="68" t="e">
        <f>NA()</f>
        <v>#N/A</v>
      </c>
      <c r="BM10" s="68" t="e">
        <f>NA()</f>
        <v>#N/A</v>
      </c>
      <c r="BN10" s="67" t="str">
        <f t="shared" si="5"/>
        <v>Lunar Orbit</v>
      </c>
      <c r="BO10" s="68"/>
      <c r="BP10" s="68"/>
      <c r="BQ10" s="68">
        <v>1</v>
      </c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6"/>
    </row>
    <row r="11" spans="1:106" ht="12" customHeight="1" x14ac:dyDescent="0.15">
      <c r="A11" s="4"/>
      <c r="B11" s="97"/>
      <c r="C11" s="100"/>
      <c r="D11" s="103"/>
      <c r="E11" s="100"/>
      <c r="F11" s="105"/>
      <c r="G11" s="106"/>
      <c r="H11" s="100"/>
      <c r="I11" s="100"/>
      <c r="J11" s="69"/>
      <c r="K11" s="13">
        <v>2</v>
      </c>
      <c r="L11" s="14"/>
      <c r="M11" s="13" t="str">
        <f>_xlfn.XLOOKUP(L11, $V$5:$V$10, $W$5:$W$10, "", 0)</f>
        <v/>
      </c>
      <c r="N11" s="13" t="str">
        <f>IF(L11="Ion Thruster", 5 * G11, _xlfn.XLOOKUP(L11, $V$5:$V$10, $X$5:$X$10, "", 0))</f>
        <v/>
      </c>
      <c r="O11" s="15"/>
      <c r="P11" s="13" t="str">
        <f t="shared" ref="P11:P13" si="6">IF(M11="", "", M11*O11)</f>
        <v/>
      </c>
      <c r="Q11" s="13" t="str">
        <f t="shared" ref="Q11:Q13" si="7">IF(N11="", "", N11*O11)</f>
        <v/>
      </c>
      <c r="R11" s="73"/>
      <c r="S11" s="74"/>
      <c r="T11" s="44"/>
      <c r="U11" s="5"/>
      <c r="V11" s="66"/>
      <c r="W11" s="66"/>
      <c r="X11" s="66"/>
      <c r="Y11" s="84"/>
      <c r="Z11" s="64" t="s">
        <v>30</v>
      </c>
      <c r="AA11" s="68" t="e">
        <f>NA()</f>
        <v>#N/A</v>
      </c>
      <c r="AB11" s="68" t="e">
        <f>NA()</f>
        <v>#N/A</v>
      </c>
      <c r="AC11" s="68">
        <v>1</v>
      </c>
      <c r="AD11" s="68" t="e">
        <f>NA()</f>
        <v>#N/A</v>
      </c>
      <c r="AE11" s="68">
        <v>2</v>
      </c>
      <c r="AF11" s="68" t="e">
        <f>NA()</f>
        <v>#N/A</v>
      </c>
      <c r="AG11" s="68">
        <v>4</v>
      </c>
      <c r="AH11" s="68" t="e">
        <f>NA()</f>
        <v>#N/A</v>
      </c>
      <c r="AI11" s="68" t="e">
        <f>NA()</f>
        <v>#N/A</v>
      </c>
      <c r="AJ11" s="68" t="e">
        <f>NA()</f>
        <v>#N/A</v>
      </c>
      <c r="AK11" s="68" t="e">
        <f>NA()</f>
        <v>#N/A</v>
      </c>
      <c r="AL11" s="68" t="e">
        <f>NA()</f>
        <v>#N/A</v>
      </c>
      <c r="AM11" s="68" t="e">
        <f>NA()</f>
        <v>#N/A</v>
      </c>
      <c r="AN11" s="68" t="e">
        <f>NA()</f>
        <v>#N/A</v>
      </c>
      <c r="AO11" s="68" t="e">
        <f>NA()</f>
        <v>#N/A</v>
      </c>
      <c r="AP11" s="68" t="e">
        <f>NA()</f>
        <v>#N/A</v>
      </c>
      <c r="AQ11" s="68" t="e">
        <f>NA()</f>
        <v>#N/A</v>
      </c>
      <c r="AR11" s="68" t="e">
        <f>NA()</f>
        <v>#N/A</v>
      </c>
      <c r="AS11" s="68" t="e">
        <f>NA()</f>
        <v>#N/A</v>
      </c>
      <c r="AT11" s="68" t="e">
        <f>NA()</f>
        <v>#N/A</v>
      </c>
      <c r="AU11" s="68" t="e">
        <f>NA()</f>
        <v>#N/A</v>
      </c>
      <c r="AV11" s="68" t="e">
        <f>NA()</f>
        <v>#N/A</v>
      </c>
      <c r="AW11" s="68" t="e">
        <f>NA()</f>
        <v>#N/A</v>
      </c>
      <c r="AX11" s="68" t="e">
        <f>NA()</f>
        <v>#N/A</v>
      </c>
      <c r="AY11" s="68" t="e">
        <f>NA()</f>
        <v>#N/A</v>
      </c>
      <c r="AZ11" s="68" t="e">
        <f>NA()</f>
        <v>#N/A</v>
      </c>
      <c r="BA11" s="68" t="e">
        <f>NA()</f>
        <v>#N/A</v>
      </c>
      <c r="BB11" s="68" t="e">
        <f>NA()</f>
        <v>#N/A</v>
      </c>
      <c r="BC11" s="68" t="e">
        <f>NA()</f>
        <v>#N/A</v>
      </c>
      <c r="BD11" s="68" t="e">
        <f>NA()</f>
        <v>#N/A</v>
      </c>
      <c r="BE11" s="68" t="e">
        <f>NA()</f>
        <v>#N/A</v>
      </c>
      <c r="BF11" s="68" t="e">
        <f>NA()</f>
        <v>#N/A</v>
      </c>
      <c r="BG11" s="68" t="e">
        <f>NA()</f>
        <v>#N/A</v>
      </c>
      <c r="BH11" s="68" t="e">
        <f>NA()</f>
        <v>#N/A</v>
      </c>
      <c r="BI11" s="68" t="e">
        <f>NA()</f>
        <v>#N/A</v>
      </c>
      <c r="BJ11" s="68" t="e">
        <f>NA()</f>
        <v>#N/A</v>
      </c>
      <c r="BK11" s="68" t="e">
        <f>NA()</f>
        <v>#N/A</v>
      </c>
      <c r="BL11" s="68" t="e">
        <f>NA()</f>
        <v>#N/A</v>
      </c>
      <c r="BM11" s="68" t="e">
        <f>NA()</f>
        <v>#N/A</v>
      </c>
      <c r="BN11" s="67" t="str">
        <f t="shared" si="5"/>
        <v>Lunar Fly-by</v>
      </c>
      <c r="BO11" s="68"/>
      <c r="BP11" s="68"/>
      <c r="BQ11" s="68">
        <v>1</v>
      </c>
      <c r="BR11" s="68"/>
      <c r="BS11" s="68">
        <v>1</v>
      </c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6"/>
    </row>
    <row r="12" spans="1:106" ht="12" customHeight="1" x14ac:dyDescent="0.15">
      <c r="A12" s="4"/>
      <c r="B12" s="97"/>
      <c r="C12" s="100"/>
      <c r="D12" s="103"/>
      <c r="E12" s="100"/>
      <c r="F12" s="105"/>
      <c r="G12" s="106"/>
      <c r="H12" s="100"/>
      <c r="I12" s="100"/>
      <c r="J12" s="69"/>
      <c r="K12" s="13">
        <v>3</v>
      </c>
      <c r="L12" s="14"/>
      <c r="M12" s="13" t="str">
        <f>_xlfn.XLOOKUP(L12, $V$5:$V$10, $W$5:$W$10, "", 0)</f>
        <v/>
      </c>
      <c r="N12" s="13" t="str">
        <f>IF(L12="Ion Thruster", 5 * G12, _xlfn.XLOOKUP(L12, $V$5:$V$10, $X$5:$X$10, "", 0))</f>
        <v/>
      </c>
      <c r="O12" s="15"/>
      <c r="P12" s="13" t="str">
        <f t="shared" si="6"/>
        <v/>
      </c>
      <c r="Q12" s="13" t="str">
        <f t="shared" si="7"/>
        <v/>
      </c>
      <c r="R12" s="79" t="s">
        <v>48</v>
      </c>
      <c r="S12" s="81" t="str">
        <f>IF(B10="", "", I10*P14)</f>
        <v/>
      </c>
      <c r="T12" s="45"/>
      <c r="U12" s="5"/>
      <c r="V12" s="66"/>
      <c r="W12" s="66"/>
      <c r="X12" s="66"/>
      <c r="Y12" s="84"/>
      <c r="Z12" s="64" t="s">
        <v>28</v>
      </c>
      <c r="AA12" s="68" t="e">
        <f>NA()</f>
        <v>#N/A</v>
      </c>
      <c r="AB12" s="68" t="e">
        <f>NA()</f>
        <v>#N/A</v>
      </c>
      <c r="AC12" s="68" t="e">
        <f>NA()</f>
        <v>#N/A</v>
      </c>
      <c r="AD12" s="68" t="e">
        <f>NA()</f>
        <v>#N/A</v>
      </c>
      <c r="AE12" s="68">
        <v>2</v>
      </c>
      <c r="AF12" s="68" t="e">
        <f>NA()</f>
        <v>#N/A</v>
      </c>
      <c r="AG12" s="68" t="e">
        <f>NA()</f>
        <v>#N/A</v>
      </c>
      <c r="AH12" s="68" t="e">
        <f>NA()</f>
        <v>#N/A</v>
      </c>
      <c r="AI12" s="68" t="e">
        <f>NA()</f>
        <v>#N/A</v>
      </c>
      <c r="AJ12" s="68" t="e">
        <f>NA()</f>
        <v>#N/A</v>
      </c>
      <c r="AK12" s="68" t="e">
        <f>NA()</f>
        <v>#N/A</v>
      </c>
      <c r="AL12" s="68" t="e">
        <f>NA()</f>
        <v>#N/A</v>
      </c>
      <c r="AM12" s="68" t="e">
        <f>NA()</f>
        <v>#N/A</v>
      </c>
      <c r="AN12" s="68" t="e">
        <f>NA()</f>
        <v>#N/A</v>
      </c>
      <c r="AO12" s="68" t="e">
        <f>NA()</f>
        <v>#N/A</v>
      </c>
      <c r="AP12" s="68" t="e">
        <f>NA()</f>
        <v>#N/A</v>
      </c>
      <c r="AQ12" s="68" t="e">
        <f>NA()</f>
        <v>#N/A</v>
      </c>
      <c r="AR12" s="68" t="e">
        <f>NA()</f>
        <v>#N/A</v>
      </c>
      <c r="AS12" s="68" t="e">
        <f>NA()</f>
        <v>#N/A</v>
      </c>
      <c r="AT12" s="68" t="e">
        <f>NA()</f>
        <v>#N/A</v>
      </c>
      <c r="AU12" s="68" t="e">
        <f>NA()</f>
        <v>#N/A</v>
      </c>
      <c r="AV12" s="68" t="e">
        <f>NA()</f>
        <v>#N/A</v>
      </c>
      <c r="AW12" s="68" t="e">
        <f>NA()</f>
        <v>#N/A</v>
      </c>
      <c r="AX12" s="68" t="e">
        <f>NA()</f>
        <v>#N/A</v>
      </c>
      <c r="AY12" s="68" t="e">
        <f>NA()</f>
        <v>#N/A</v>
      </c>
      <c r="AZ12" s="68" t="e">
        <f>NA()</f>
        <v>#N/A</v>
      </c>
      <c r="BA12" s="68" t="e">
        <f>NA()</f>
        <v>#N/A</v>
      </c>
      <c r="BB12" s="68" t="e">
        <f>NA()</f>
        <v>#N/A</v>
      </c>
      <c r="BC12" s="68" t="e">
        <f>NA()</f>
        <v>#N/A</v>
      </c>
      <c r="BD12" s="68" t="e">
        <f>NA()</f>
        <v>#N/A</v>
      </c>
      <c r="BE12" s="68" t="e">
        <f>NA()</f>
        <v>#N/A</v>
      </c>
      <c r="BF12" s="68" t="e">
        <f>NA()</f>
        <v>#N/A</v>
      </c>
      <c r="BG12" s="68" t="e">
        <f>NA()</f>
        <v>#N/A</v>
      </c>
      <c r="BH12" s="68" t="e">
        <f>NA()</f>
        <v>#N/A</v>
      </c>
      <c r="BI12" s="68" t="e">
        <f>NA()</f>
        <v>#N/A</v>
      </c>
      <c r="BJ12" s="68" t="e">
        <f>NA()</f>
        <v>#N/A</v>
      </c>
      <c r="BK12" s="68" t="e">
        <f>NA()</f>
        <v>#N/A</v>
      </c>
      <c r="BL12" s="68" t="e">
        <f>NA()</f>
        <v>#N/A</v>
      </c>
      <c r="BM12" s="68" t="e">
        <f>NA()</f>
        <v>#N/A</v>
      </c>
      <c r="BN12" s="67" t="str">
        <f t="shared" si="5"/>
        <v>Moon</v>
      </c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6"/>
    </row>
    <row r="13" spans="1:106" ht="12" customHeight="1" x14ac:dyDescent="0.15">
      <c r="A13" s="4"/>
      <c r="B13" s="97"/>
      <c r="C13" s="100"/>
      <c r="D13" s="103"/>
      <c r="E13" s="100"/>
      <c r="F13" s="105"/>
      <c r="G13" s="106"/>
      <c r="H13" s="100"/>
      <c r="I13" s="100"/>
      <c r="J13" s="69"/>
      <c r="K13" s="13">
        <v>4</v>
      </c>
      <c r="L13" s="14"/>
      <c r="M13" s="13" t="str">
        <f>_xlfn.XLOOKUP(L13, $V$5:$V$10, $W$5:$W$10, "", 0)</f>
        <v/>
      </c>
      <c r="N13" s="13" t="str">
        <f>IF(L13="Ion Thruster", 5 * G13, _xlfn.XLOOKUP(L13, $V$5:$V$10, $X$5:$X$10, "", 0))</f>
        <v/>
      </c>
      <c r="O13" s="15"/>
      <c r="P13" s="13" t="str">
        <f t="shared" si="6"/>
        <v/>
      </c>
      <c r="Q13" s="13" t="str">
        <f t="shared" si="7"/>
        <v/>
      </c>
      <c r="R13" s="80"/>
      <c r="S13" s="82"/>
      <c r="T13" s="44"/>
      <c r="U13" s="5"/>
      <c r="V13" s="66"/>
      <c r="W13" s="66"/>
      <c r="X13" s="66"/>
      <c r="Y13" s="84"/>
      <c r="Z13" s="64" t="s">
        <v>25</v>
      </c>
      <c r="AA13" s="68" t="e">
        <f>NA()</f>
        <v>#N/A</v>
      </c>
      <c r="AB13" s="68" t="e">
        <f>NA()</f>
        <v>#N/A</v>
      </c>
      <c r="AC13" s="68">
        <v>3</v>
      </c>
      <c r="AD13" s="68" t="e">
        <f>NA()</f>
        <v>#N/A</v>
      </c>
      <c r="AE13" s="68" t="e">
        <f>NA()</f>
        <v>#N/A</v>
      </c>
      <c r="AF13" s="68" t="e">
        <f>NA()</f>
        <v>#N/A</v>
      </c>
      <c r="AG13" s="68" t="e">
        <f>NA()</f>
        <v>#N/A</v>
      </c>
      <c r="AH13" s="68" t="e">
        <f>NA()</f>
        <v>#N/A</v>
      </c>
      <c r="AI13" s="68" t="e">
        <f>NA()</f>
        <v>#N/A</v>
      </c>
      <c r="AJ13" s="68">
        <v>4</v>
      </c>
      <c r="AK13" s="68" t="e">
        <f>NA()</f>
        <v>#N/A</v>
      </c>
      <c r="AL13" s="68" t="e">
        <f>NA()</f>
        <v>#N/A</v>
      </c>
      <c r="AM13" s="68" t="e">
        <f>NA()</f>
        <v>#N/A</v>
      </c>
      <c r="AN13" s="68" t="e">
        <f>NA()</f>
        <v>#N/A</v>
      </c>
      <c r="AO13" s="68">
        <v>5</v>
      </c>
      <c r="AP13" s="68" t="e">
        <f>NA()</f>
        <v>#N/A</v>
      </c>
      <c r="AQ13" s="68" t="e">
        <f>NA()</f>
        <v>#N/A</v>
      </c>
      <c r="AR13" s="68">
        <v>3</v>
      </c>
      <c r="AS13" s="68" t="e">
        <f>NA()</f>
        <v>#N/A</v>
      </c>
      <c r="AT13" s="68">
        <v>2</v>
      </c>
      <c r="AU13" s="68" t="e">
        <f>NA()</f>
        <v>#N/A</v>
      </c>
      <c r="AV13" s="68">
        <v>5</v>
      </c>
      <c r="AW13" s="68" t="e">
        <f>NA()</f>
        <v>#N/A</v>
      </c>
      <c r="AX13" s="68" t="e">
        <f>NA()</f>
        <v>#N/A</v>
      </c>
      <c r="AY13" s="68" t="e">
        <f>NA()</f>
        <v>#N/A</v>
      </c>
      <c r="AZ13" s="68" t="e">
        <f>NA()</f>
        <v>#N/A</v>
      </c>
      <c r="BA13" s="68" t="e">
        <f>NA()</f>
        <v>#N/A</v>
      </c>
      <c r="BB13" s="68" t="e">
        <f>NA()</f>
        <v>#N/A</v>
      </c>
      <c r="BC13" s="68" t="e">
        <f>NA()</f>
        <v>#N/A</v>
      </c>
      <c r="BD13" s="68" t="e">
        <f>NA()</f>
        <v>#N/A</v>
      </c>
      <c r="BE13" s="68" t="e">
        <f>NA()</f>
        <v>#N/A</v>
      </c>
      <c r="BF13" s="68" t="e">
        <f>NA()</f>
        <v>#N/A</v>
      </c>
      <c r="BG13" s="68" t="e">
        <f>NA()</f>
        <v>#N/A</v>
      </c>
      <c r="BH13" s="68" t="e">
        <f>NA()</f>
        <v>#N/A</v>
      </c>
      <c r="BI13" s="68" t="e">
        <f>NA()</f>
        <v>#N/A</v>
      </c>
      <c r="BJ13" s="68" t="e">
        <f>NA()</f>
        <v>#N/A</v>
      </c>
      <c r="BK13" s="68" t="e">
        <f>NA()</f>
        <v>#N/A</v>
      </c>
      <c r="BL13" s="68" t="e">
        <f>NA()</f>
        <v>#N/A</v>
      </c>
      <c r="BM13" s="68" t="e">
        <f>NA()</f>
        <v>#N/A</v>
      </c>
      <c r="BN13" s="67" t="str">
        <f t="shared" si="5"/>
        <v>Inner P. Transfer</v>
      </c>
      <c r="BO13" s="68"/>
      <c r="BP13" s="68"/>
      <c r="BQ13" s="68">
        <v>1</v>
      </c>
      <c r="BR13" s="68"/>
      <c r="BS13" s="68"/>
      <c r="BT13" s="68"/>
      <c r="BU13" s="68"/>
      <c r="BV13" s="68"/>
      <c r="BW13" s="68"/>
      <c r="BX13" s="68">
        <v>2</v>
      </c>
      <c r="BY13" s="68"/>
      <c r="BZ13" s="68"/>
      <c r="CA13" s="68"/>
      <c r="CB13" s="68"/>
      <c r="CC13" s="68">
        <v>1</v>
      </c>
      <c r="CD13" s="68"/>
      <c r="CE13" s="68"/>
      <c r="CF13" s="68">
        <v>1</v>
      </c>
      <c r="CG13" s="68"/>
      <c r="CH13" s="68">
        <v>1</v>
      </c>
      <c r="CI13" s="68"/>
      <c r="CJ13" s="68">
        <v>1</v>
      </c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6"/>
    </row>
    <row r="14" spans="1:106" ht="12" customHeight="1" x14ac:dyDescent="0.15">
      <c r="A14" s="4"/>
      <c r="B14" s="98"/>
      <c r="C14" s="101"/>
      <c r="D14" s="104"/>
      <c r="E14" s="101"/>
      <c r="F14" s="105"/>
      <c r="G14" s="107"/>
      <c r="H14" s="101"/>
      <c r="I14" s="101"/>
      <c r="J14" s="70"/>
      <c r="K14" s="87"/>
      <c r="L14" s="88"/>
      <c r="M14" s="88"/>
      <c r="N14" s="89"/>
      <c r="O14" s="16" t="s">
        <v>47</v>
      </c>
      <c r="P14" s="17" t="str">
        <f>IF(J10="","",J10+SUM(P10:P13))</f>
        <v/>
      </c>
      <c r="Q14" s="17" t="str">
        <f>IF(B10="", "", SUM(Q10:Q13))</f>
        <v/>
      </c>
      <c r="R14" s="18" t="s">
        <v>41</v>
      </c>
      <c r="S14" s="19" t="str">
        <f>IF($B10="","",IF(Q14 &gt;= S12, "Y", "N"))</f>
        <v/>
      </c>
      <c r="T14" s="46"/>
      <c r="U14" s="5"/>
      <c r="V14" s="66"/>
      <c r="W14" s="66"/>
      <c r="X14" s="66"/>
      <c r="Y14" s="84"/>
      <c r="Z14" s="64" t="s">
        <v>26</v>
      </c>
      <c r="AA14" s="68" t="e">
        <f>NA()</f>
        <v>#N/A</v>
      </c>
      <c r="AB14" s="68" t="e">
        <f>NA()</f>
        <v>#N/A</v>
      </c>
      <c r="AC14" s="68">
        <v>6</v>
      </c>
      <c r="AD14" s="68">
        <v>1</v>
      </c>
      <c r="AE14" s="68" t="e">
        <f>NA()</f>
        <v>#N/A</v>
      </c>
      <c r="AF14" s="68" t="e">
        <f>NA()</f>
        <v>#N/A</v>
      </c>
      <c r="AG14" s="68" t="e">
        <f>NA()</f>
        <v>#N/A</v>
      </c>
      <c r="AH14" s="68" t="e">
        <f>NA()</f>
        <v>#N/A</v>
      </c>
      <c r="AI14" s="68" t="e">
        <f>NA()</f>
        <v>#N/A</v>
      </c>
      <c r="AJ14" s="68">
        <v>5</v>
      </c>
      <c r="AK14" s="68">
        <v>2</v>
      </c>
      <c r="AL14" s="68" t="e">
        <f>NA()</f>
        <v>#N/A</v>
      </c>
      <c r="AM14" s="68" t="e">
        <f>NA()</f>
        <v>#N/A</v>
      </c>
      <c r="AN14" s="68" t="e">
        <f>NA()</f>
        <v>#N/A</v>
      </c>
      <c r="AO14" s="68" t="e">
        <f>NA()</f>
        <v>#N/A</v>
      </c>
      <c r="AP14" s="68" t="e">
        <f>NA()</f>
        <v>#N/A</v>
      </c>
      <c r="AQ14" s="68" t="e">
        <f>NA()</f>
        <v>#N/A</v>
      </c>
      <c r="AR14" s="68" t="e">
        <f>NA()</f>
        <v>#N/A</v>
      </c>
      <c r="AS14" s="68" t="e">
        <f>NA()</f>
        <v>#N/A</v>
      </c>
      <c r="AT14" s="68" t="e">
        <f>NA()</f>
        <v>#N/A</v>
      </c>
      <c r="AU14" s="68" t="e">
        <f>NA()</f>
        <v>#N/A</v>
      </c>
      <c r="AV14" s="68">
        <v>3</v>
      </c>
      <c r="AW14" s="68">
        <v>4</v>
      </c>
      <c r="AX14" s="68" t="e">
        <f>NA()</f>
        <v>#N/A</v>
      </c>
      <c r="AY14" s="68" t="e">
        <f>NA()</f>
        <v>#N/A</v>
      </c>
      <c r="AZ14" s="68" t="e">
        <f>NA()</f>
        <v>#N/A</v>
      </c>
      <c r="BA14" s="68" t="e">
        <f>NA()</f>
        <v>#N/A</v>
      </c>
      <c r="BB14" s="68" t="e">
        <f>NA()</f>
        <v>#N/A</v>
      </c>
      <c r="BC14" s="68" t="e">
        <f>NA()</f>
        <v>#N/A</v>
      </c>
      <c r="BD14" s="68" t="e">
        <f>NA()</f>
        <v>#N/A</v>
      </c>
      <c r="BE14" s="68">
        <v>3</v>
      </c>
      <c r="BF14" s="68" t="e">
        <f>NA()</f>
        <v>#N/A</v>
      </c>
      <c r="BG14" s="68" t="e">
        <f>NA()</f>
        <v>#N/A</v>
      </c>
      <c r="BH14" s="68" t="e">
        <f>NA()</f>
        <v>#N/A</v>
      </c>
      <c r="BI14" s="68" t="e">
        <f>NA()</f>
        <v>#N/A</v>
      </c>
      <c r="BJ14" s="68" t="e">
        <f>NA()</f>
        <v>#N/A</v>
      </c>
      <c r="BK14" s="68" t="e">
        <f>NA()</f>
        <v>#N/A</v>
      </c>
      <c r="BL14" s="68">
        <v>4</v>
      </c>
      <c r="BM14" s="68" t="e">
        <f>NA()</f>
        <v>#N/A</v>
      </c>
      <c r="BN14" s="67" t="str">
        <f t="shared" si="5"/>
        <v>Outer P. Transfer</v>
      </c>
      <c r="BO14" s="68"/>
      <c r="BP14" s="68"/>
      <c r="BQ14" s="68">
        <v>1</v>
      </c>
      <c r="BR14" s="68">
        <v>1</v>
      </c>
      <c r="BS14" s="68"/>
      <c r="BT14" s="68"/>
      <c r="BU14" s="68"/>
      <c r="BV14" s="68"/>
      <c r="BW14" s="68"/>
      <c r="BX14" s="68">
        <v>1</v>
      </c>
      <c r="BY14" s="68">
        <v>1</v>
      </c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>
        <v>1</v>
      </c>
      <c r="CK14" s="68">
        <v>2</v>
      </c>
      <c r="CL14" s="68"/>
      <c r="CM14" s="68"/>
      <c r="CN14" s="68"/>
      <c r="CO14" s="68"/>
      <c r="CP14" s="68"/>
      <c r="CQ14" s="68"/>
      <c r="CR14" s="68"/>
      <c r="CS14" s="68">
        <v>3</v>
      </c>
      <c r="CT14" s="68"/>
      <c r="CU14" s="68"/>
      <c r="CV14" s="68"/>
      <c r="CW14" s="68"/>
      <c r="CX14" s="68"/>
      <c r="CY14" s="68"/>
      <c r="CZ14" s="68">
        <v>9</v>
      </c>
      <c r="DA14" s="68"/>
      <c r="DB14" s="66"/>
    </row>
    <row r="15" spans="1:106" ht="12" customHeight="1" x14ac:dyDescent="0.15">
      <c r="A15" s="4"/>
      <c r="B15" s="96"/>
      <c r="C15" s="100" t="str">
        <f>IF(B15="", "", "to")</f>
        <v/>
      </c>
      <c r="D15" s="102"/>
      <c r="E15" s="99" t="str" cm="1">
        <f t="array" ref="E15">IF(B15="", "", _xlfn.XLOOKUP(B15, Origins, _xlfn.XLOOKUP(D15, Destinations, Maneuver_Years, ""), ""))</f>
        <v/>
      </c>
      <c r="F15" s="105"/>
      <c r="G15" s="106" t="str">
        <f>IF(B15="","",ROUNDUP(E15*F15,0))</f>
        <v/>
      </c>
      <c r="H15" s="100" t="str" cm="1">
        <f t="array" ref="H15">IF(B15="", "", _xlfn.XLOOKUP(B15, Origins, _xlfn.XLOOKUP(D15, Destinations, Maneuver_Difficulties,"")))</f>
        <v/>
      </c>
      <c r="I15" s="100" t="str">
        <f>IF(AND(F15&lt;1, F15&gt;0), ROUNDUP(H15/F15, 0), H15)</f>
        <v/>
      </c>
      <c r="J15" s="69"/>
      <c r="K15" s="13">
        <v>1</v>
      </c>
      <c r="L15" s="14"/>
      <c r="M15" s="13" t="str">
        <f>_xlfn.XLOOKUP(L15, $V$5:$V$10, $W$5:$W$10, "", 0)</f>
        <v/>
      </c>
      <c r="N15" s="13" t="str">
        <f>IF(L15="Ion Thruster", 5 * G15, _xlfn.XLOOKUP(L15, $V$5:$V$10, $X$5:$X$10, "", 0))</f>
        <v/>
      </c>
      <c r="O15" s="15"/>
      <c r="P15" s="13" t="str">
        <f>IF(M15="", "", M15*O15)</f>
        <v/>
      </c>
      <c r="Q15" s="13" t="str">
        <f>IF(N15="", "", N15*O15)</f>
        <v/>
      </c>
      <c r="R15" s="71"/>
      <c r="S15" s="72"/>
      <c r="T15" s="43"/>
      <c r="U15" s="5"/>
      <c r="V15" s="66"/>
      <c r="W15" s="66"/>
      <c r="X15" s="66"/>
      <c r="Y15" s="84"/>
      <c r="Z15" s="64" t="s">
        <v>27</v>
      </c>
      <c r="AA15" s="68" t="e">
        <f>NA()</f>
        <v>#N/A</v>
      </c>
      <c r="AB15" s="68" t="e">
        <f>NA()</f>
        <v>#N/A</v>
      </c>
      <c r="AC15" s="68">
        <v>5</v>
      </c>
      <c r="AD15" s="68" t="e">
        <f>NA()</f>
        <v>#N/A</v>
      </c>
      <c r="AE15" s="68" t="e">
        <f>NA()</f>
        <v>#N/A</v>
      </c>
      <c r="AF15" s="68" t="e">
        <f>NA()</f>
        <v>#N/A</v>
      </c>
      <c r="AG15" s="68" t="e">
        <f>NA()</f>
        <v>#N/A</v>
      </c>
      <c r="AH15" s="68">
        <v>4</v>
      </c>
      <c r="AI15" s="68">
        <v>5</v>
      </c>
      <c r="AJ15" s="68" t="e">
        <f>NA()</f>
        <v>#N/A</v>
      </c>
      <c r="AK15" s="68" t="e">
        <f>NA()</f>
        <v>#N/A</v>
      </c>
      <c r="AL15" s="68" t="e">
        <f>NA()</f>
        <v>#N/A</v>
      </c>
      <c r="AM15" s="68">
        <v>0</v>
      </c>
      <c r="AN15" s="68">
        <v>1</v>
      </c>
      <c r="AO15" s="68" t="e">
        <f>NA()</f>
        <v>#N/A</v>
      </c>
      <c r="AP15" s="68" t="e">
        <f>NA()</f>
        <v>#N/A</v>
      </c>
      <c r="AQ15" s="68" t="e">
        <f>NA()</f>
        <v>#N/A</v>
      </c>
      <c r="AR15" s="68" t="e">
        <f>NA()</f>
        <v>#N/A</v>
      </c>
      <c r="AS15" s="68" t="e">
        <f>NA()</f>
        <v>#N/A</v>
      </c>
      <c r="AT15" s="68" t="e">
        <f>NA()</f>
        <v>#N/A</v>
      </c>
      <c r="AU15" s="68" t="e">
        <f>NA()</f>
        <v>#N/A</v>
      </c>
      <c r="AV15" s="68" t="e">
        <f>NA()</f>
        <v>#N/A</v>
      </c>
      <c r="AW15" s="68" t="e">
        <f>NA()</f>
        <v>#N/A</v>
      </c>
      <c r="AX15" s="68" t="e">
        <f>NA()</f>
        <v>#N/A</v>
      </c>
      <c r="AY15" s="68" t="e">
        <f>NA()</f>
        <v>#N/A</v>
      </c>
      <c r="AZ15" s="68" t="e">
        <f>NA()</f>
        <v>#N/A</v>
      </c>
      <c r="BA15" s="68" t="e">
        <f>NA()</f>
        <v>#N/A</v>
      </c>
      <c r="BB15" s="68" t="e">
        <f>NA()</f>
        <v>#N/A</v>
      </c>
      <c r="BC15" s="68" t="e">
        <f>NA()</f>
        <v>#N/A</v>
      </c>
      <c r="BD15" s="68" t="e">
        <f>NA()</f>
        <v>#N/A</v>
      </c>
      <c r="BE15" s="68" t="e">
        <f>NA()</f>
        <v>#N/A</v>
      </c>
      <c r="BF15" s="68" t="e">
        <f>NA()</f>
        <v>#N/A</v>
      </c>
      <c r="BG15" s="68" t="e">
        <f>NA()</f>
        <v>#N/A</v>
      </c>
      <c r="BH15" s="68" t="e">
        <f>NA()</f>
        <v>#N/A</v>
      </c>
      <c r="BI15" s="68" t="e">
        <f>NA()</f>
        <v>#N/A</v>
      </c>
      <c r="BJ15" s="68" t="e">
        <f>NA()</f>
        <v>#N/A</v>
      </c>
      <c r="BK15" s="68" t="e">
        <f>NA()</f>
        <v>#N/A</v>
      </c>
      <c r="BL15" s="68" t="e">
        <f>NA()</f>
        <v>#N/A</v>
      </c>
      <c r="BM15" s="68" t="e">
        <f>NA()</f>
        <v>#N/A</v>
      </c>
      <c r="BN15" s="67" t="str">
        <f t="shared" si="5"/>
        <v>Mars Orbit</v>
      </c>
      <c r="BO15" s="68"/>
      <c r="BP15" s="68"/>
      <c r="BQ15" s="68">
        <v>3</v>
      </c>
      <c r="BR15" s="68"/>
      <c r="BS15" s="68"/>
      <c r="BT15" s="68"/>
      <c r="BU15" s="68"/>
      <c r="BV15" s="68">
        <v>2</v>
      </c>
      <c r="BW15" s="68">
        <v>1</v>
      </c>
      <c r="BX15" s="68"/>
      <c r="BY15" s="68"/>
      <c r="BZ15" s="68"/>
      <c r="CA15" s="68"/>
      <c r="CB15" s="68">
        <v>1</v>
      </c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6"/>
    </row>
    <row r="16" spans="1:106" ht="12" customHeight="1" x14ac:dyDescent="0.15">
      <c r="A16" s="4"/>
      <c r="B16" s="97"/>
      <c r="C16" s="100"/>
      <c r="D16" s="103"/>
      <c r="E16" s="100"/>
      <c r="F16" s="105"/>
      <c r="G16" s="106"/>
      <c r="H16" s="100"/>
      <c r="I16" s="100"/>
      <c r="J16" s="69"/>
      <c r="K16" s="13">
        <v>2</v>
      </c>
      <c r="L16" s="14"/>
      <c r="M16" s="13" t="str">
        <f>_xlfn.XLOOKUP(L16, $V$5:$V$10, $W$5:$W$10, "", 0)</f>
        <v/>
      </c>
      <c r="N16" s="13" t="str">
        <f>IF(L16="Ion Thruster", 5 * G16, _xlfn.XLOOKUP(L16, $V$5:$V$10, $X$5:$X$10, "", 0))</f>
        <v/>
      </c>
      <c r="O16" s="15"/>
      <c r="P16" s="13" t="str">
        <f t="shared" ref="P16:P18" si="8">IF(M16="", "", M16*O16)</f>
        <v/>
      </c>
      <c r="Q16" s="13" t="str">
        <f t="shared" ref="Q16:Q18" si="9">IF(N16="", "", N16*O16)</f>
        <v/>
      </c>
      <c r="R16" s="73"/>
      <c r="S16" s="74"/>
      <c r="T16" s="44"/>
      <c r="U16" s="5"/>
      <c r="V16" s="66"/>
      <c r="W16" s="66"/>
      <c r="X16" s="66"/>
      <c r="Y16" s="84"/>
      <c r="Z16" s="64" t="s">
        <v>29</v>
      </c>
      <c r="AA16" s="68" t="e">
        <f>NA()</f>
        <v>#N/A</v>
      </c>
      <c r="AB16" s="68" t="e">
        <f>NA()</f>
        <v>#N/A</v>
      </c>
      <c r="AC16" s="68" t="e">
        <f>NA()</f>
        <v>#N/A</v>
      </c>
      <c r="AD16" s="68" t="e">
        <f>NA()</f>
        <v>#N/A</v>
      </c>
      <c r="AE16" s="68" t="e">
        <f>NA()</f>
        <v>#N/A</v>
      </c>
      <c r="AF16" s="68" t="e">
        <f>NA()</f>
        <v>#N/A</v>
      </c>
      <c r="AG16" s="68" t="e">
        <f>NA()</f>
        <v>#N/A</v>
      </c>
      <c r="AH16" s="68" t="e">
        <f>NA()</f>
        <v>#N/A</v>
      </c>
      <c r="AI16" s="68" t="e">
        <f>NA()</f>
        <v>#N/A</v>
      </c>
      <c r="AJ16" s="68">
        <v>3</v>
      </c>
      <c r="AK16" s="68">
        <v>1</v>
      </c>
      <c r="AL16" s="68" t="e">
        <f>NA()</f>
        <v>#N/A</v>
      </c>
      <c r="AM16" s="68">
        <v>3</v>
      </c>
      <c r="AN16" s="68" t="e">
        <f>NA()</f>
        <v>#N/A</v>
      </c>
      <c r="AO16" s="68" t="e">
        <f>NA()</f>
        <v>#N/A</v>
      </c>
      <c r="AP16" s="68" t="e">
        <f>NA()</f>
        <v>#N/A</v>
      </c>
      <c r="AQ16" s="68" t="e">
        <f>NA()</f>
        <v>#N/A</v>
      </c>
      <c r="AR16" s="68" t="e">
        <f>NA()</f>
        <v>#N/A</v>
      </c>
      <c r="AS16" s="68" t="e">
        <f>NA()</f>
        <v>#N/A</v>
      </c>
      <c r="AT16" s="68" t="e">
        <f>NA()</f>
        <v>#N/A</v>
      </c>
      <c r="AU16" s="68" t="e">
        <f>NA()</f>
        <v>#N/A</v>
      </c>
      <c r="AV16" s="68" t="e">
        <f>NA()</f>
        <v>#N/A</v>
      </c>
      <c r="AW16" s="68">
        <v>4</v>
      </c>
      <c r="AX16" s="68" t="e">
        <f>NA()</f>
        <v>#N/A</v>
      </c>
      <c r="AY16" s="68" t="e">
        <f>NA()</f>
        <v>#N/A</v>
      </c>
      <c r="AZ16" s="68" t="e">
        <f>NA()</f>
        <v>#N/A</v>
      </c>
      <c r="BA16" s="68" t="e">
        <f>NA()</f>
        <v>#N/A</v>
      </c>
      <c r="BB16" s="68" t="e">
        <f>NA()</f>
        <v>#N/A</v>
      </c>
      <c r="BC16" s="68" t="e">
        <f>NA()</f>
        <v>#N/A</v>
      </c>
      <c r="BD16" s="68" t="e">
        <f>NA()</f>
        <v>#N/A</v>
      </c>
      <c r="BE16" s="68" t="e">
        <f>NA()</f>
        <v>#N/A</v>
      </c>
      <c r="BF16" s="68" t="e">
        <f>NA()</f>
        <v>#N/A</v>
      </c>
      <c r="BG16" s="68" t="e">
        <f>NA()</f>
        <v>#N/A</v>
      </c>
      <c r="BH16" s="68" t="e">
        <f>NA()</f>
        <v>#N/A</v>
      </c>
      <c r="BI16" s="68" t="e">
        <f>NA()</f>
        <v>#N/A</v>
      </c>
      <c r="BJ16" s="68" t="e">
        <f>NA()</f>
        <v>#N/A</v>
      </c>
      <c r="BK16" s="68" t="e">
        <f>NA()</f>
        <v>#N/A</v>
      </c>
      <c r="BL16" s="68" t="e">
        <f>NA()</f>
        <v>#N/A</v>
      </c>
      <c r="BM16" s="68" t="e">
        <f>NA()</f>
        <v>#N/A</v>
      </c>
      <c r="BN16" s="67" t="str">
        <f t="shared" si="5"/>
        <v>Mars Fly-by</v>
      </c>
      <c r="BO16" s="68"/>
      <c r="BP16" s="68"/>
      <c r="BQ16" s="68"/>
      <c r="BR16" s="68"/>
      <c r="BS16" s="68"/>
      <c r="BT16" s="68"/>
      <c r="BU16" s="68"/>
      <c r="BV16" s="68"/>
      <c r="BW16" s="68"/>
      <c r="BX16" s="68">
        <v>1</v>
      </c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>
        <v>3</v>
      </c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6"/>
    </row>
    <row r="17" spans="1:106" ht="12" customHeight="1" x14ac:dyDescent="0.15">
      <c r="A17" s="4"/>
      <c r="B17" s="97"/>
      <c r="C17" s="100"/>
      <c r="D17" s="103"/>
      <c r="E17" s="100"/>
      <c r="F17" s="105"/>
      <c r="G17" s="106"/>
      <c r="H17" s="100"/>
      <c r="I17" s="100"/>
      <c r="J17" s="69"/>
      <c r="K17" s="13">
        <v>3</v>
      </c>
      <c r="L17" s="14"/>
      <c r="M17" s="13" t="str">
        <f>_xlfn.XLOOKUP(L17, $V$5:$V$10, $W$5:$W$10, "", 0)</f>
        <v/>
      </c>
      <c r="N17" s="13" t="str">
        <f>IF(L17="Ion Thruster", 5 * G17, _xlfn.XLOOKUP(L17, $V$5:$V$10, $X$5:$X$10, "", 0))</f>
        <v/>
      </c>
      <c r="O17" s="15"/>
      <c r="P17" s="13" t="str">
        <f t="shared" si="8"/>
        <v/>
      </c>
      <c r="Q17" s="13" t="str">
        <f t="shared" si="9"/>
        <v/>
      </c>
      <c r="R17" s="79" t="s">
        <v>48</v>
      </c>
      <c r="S17" s="81" t="str">
        <f>IF(B15="", "", I15*P19)</f>
        <v/>
      </c>
      <c r="T17" s="45"/>
      <c r="U17" s="5"/>
      <c r="V17" s="66"/>
      <c r="W17" s="66"/>
      <c r="X17" s="66"/>
      <c r="Y17" s="84"/>
      <c r="Z17" s="64" t="s">
        <v>35</v>
      </c>
      <c r="AA17" s="68" t="e">
        <f>NA()</f>
        <v>#N/A</v>
      </c>
      <c r="AB17" s="68" t="e">
        <f>NA()</f>
        <v>#N/A</v>
      </c>
      <c r="AC17" s="68" t="e">
        <f>NA()</f>
        <v>#N/A</v>
      </c>
      <c r="AD17" s="68" t="e">
        <f>NA()</f>
        <v>#N/A</v>
      </c>
      <c r="AE17" s="68" t="e">
        <f>NA()</f>
        <v>#N/A</v>
      </c>
      <c r="AF17" s="68" t="e">
        <f>NA()</f>
        <v>#N/A</v>
      </c>
      <c r="AG17" s="68" t="e">
        <f>NA()</f>
        <v>#N/A</v>
      </c>
      <c r="AH17" s="68" t="e">
        <f>NA()</f>
        <v>#N/A</v>
      </c>
      <c r="AI17" s="68" t="e">
        <f>NA()</f>
        <v>#N/A</v>
      </c>
      <c r="AJ17" s="68">
        <v>3</v>
      </c>
      <c r="AK17" s="68" t="e">
        <f>NA()</f>
        <v>#N/A</v>
      </c>
      <c r="AL17" s="68" t="e">
        <f>NA()</f>
        <v>#N/A</v>
      </c>
      <c r="AM17" s="68" t="e">
        <f>NA()</f>
        <v>#N/A</v>
      </c>
      <c r="AN17" s="68" t="e">
        <f>NA()</f>
        <v>#N/A</v>
      </c>
      <c r="AO17" s="68" t="e">
        <f>NA()</f>
        <v>#N/A</v>
      </c>
      <c r="AP17" s="68" t="e">
        <f>NA()</f>
        <v>#N/A</v>
      </c>
      <c r="AQ17" s="68" t="e">
        <f>NA()</f>
        <v>#N/A</v>
      </c>
      <c r="AR17" s="68" t="e">
        <f>NA()</f>
        <v>#N/A</v>
      </c>
      <c r="AS17" s="68" t="e">
        <f>NA()</f>
        <v>#N/A</v>
      </c>
      <c r="AT17" s="68" t="e">
        <f>NA()</f>
        <v>#N/A</v>
      </c>
      <c r="AU17" s="68" t="e">
        <f>NA()</f>
        <v>#N/A</v>
      </c>
      <c r="AV17" s="68" t="e">
        <f>NA()</f>
        <v>#N/A</v>
      </c>
      <c r="AW17" s="68" t="e">
        <f>NA()</f>
        <v>#N/A</v>
      </c>
      <c r="AX17" s="68" t="e">
        <f>NA()</f>
        <v>#N/A</v>
      </c>
      <c r="AY17" s="68" t="e">
        <f>NA()</f>
        <v>#N/A</v>
      </c>
      <c r="AZ17" s="68" t="e">
        <f>NA()</f>
        <v>#N/A</v>
      </c>
      <c r="BA17" s="68" t="e">
        <f>NA()</f>
        <v>#N/A</v>
      </c>
      <c r="BB17" s="68" t="e">
        <f>NA()</f>
        <v>#N/A</v>
      </c>
      <c r="BC17" s="68" t="e">
        <f>NA()</f>
        <v>#N/A</v>
      </c>
      <c r="BD17" s="68" t="e">
        <f>NA()</f>
        <v>#N/A</v>
      </c>
      <c r="BE17" s="68" t="e">
        <f>NA()</f>
        <v>#N/A</v>
      </c>
      <c r="BF17" s="68" t="e">
        <f>NA()</f>
        <v>#N/A</v>
      </c>
      <c r="BG17" s="68" t="e">
        <f>NA()</f>
        <v>#N/A</v>
      </c>
      <c r="BH17" s="68" t="e">
        <f>NA()</f>
        <v>#N/A</v>
      </c>
      <c r="BI17" s="68" t="e">
        <f>NA()</f>
        <v>#N/A</v>
      </c>
      <c r="BJ17" s="68" t="e">
        <f>NA()</f>
        <v>#N/A</v>
      </c>
      <c r="BK17" s="68" t="e">
        <f>NA()</f>
        <v>#N/A</v>
      </c>
      <c r="BL17" s="68" t="e">
        <f>NA()</f>
        <v>#N/A</v>
      </c>
      <c r="BM17" s="68" t="e">
        <f>NA()</f>
        <v>#N/A</v>
      </c>
      <c r="BN17" s="67" t="str">
        <f t="shared" si="5"/>
        <v>Mars</v>
      </c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6"/>
    </row>
    <row r="18" spans="1:106" ht="12" customHeight="1" x14ac:dyDescent="0.15">
      <c r="A18" s="4"/>
      <c r="B18" s="97"/>
      <c r="C18" s="100"/>
      <c r="D18" s="103"/>
      <c r="E18" s="100"/>
      <c r="F18" s="105"/>
      <c r="G18" s="106"/>
      <c r="H18" s="100"/>
      <c r="I18" s="100"/>
      <c r="J18" s="69"/>
      <c r="K18" s="13">
        <v>4</v>
      </c>
      <c r="L18" s="14"/>
      <c r="M18" s="13" t="str">
        <f>_xlfn.XLOOKUP(L18, $V$5:$V$10, $W$5:$W$10, "", 0)</f>
        <v/>
      </c>
      <c r="N18" s="13" t="str">
        <f>IF(L18="Ion Thruster", 5 * G18, _xlfn.XLOOKUP(L18, $V$5:$V$10, $X$5:$X$10, "", 0))</f>
        <v/>
      </c>
      <c r="O18" s="15"/>
      <c r="P18" s="13" t="str">
        <f t="shared" si="8"/>
        <v/>
      </c>
      <c r="Q18" s="13" t="str">
        <f t="shared" si="9"/>
        <v/>
      </c>
      <c r="R18" s="80"/>
      <c r="S18" s="82"/>
      <c r="T18" s="44"/>
      <c r="U18" s="5"/>
      <c r="V18" s="66"/>
      <c r="W18" s="66"/>
      <c r="X18" s="66"/>
      <c r="Y18" s="84"/>
      <c r="Z18" s="64" t="s">
        <v>36</v>
      </c>
      <c r="AA18" s="68" t="e">
        <f>NA()</f>
        <v>#N/A</v>
      </c>
      <c r="AB18" s="68" t="e">
        <f>NA()</f>
        <v>#N/A</v>
      </c>
      <c r="AC18" s="68" t="e">
        <f>NA()</f>
        <v>#N/A</v>
      </c>
      <c r="AD18" s="68" t="e">
        <f>NA()</f>
        <v>#N/A</v>
      </c>
      <c r="AE18" s="68" t="e">
        <f>NA()</f>
        <v>#N/A</v>
      </c>
      <c r="AF18" s="68" t="e">
        <f>NA()</f>
        <v>#N/A</v>
      </c>
      <c r="AG18" s="68" t="e">
        <f>NA()</f>
        <v>#N/A</v>
      </c>
      <c r="AH18" s="68" t="e">
        <f>NA()</f>
        <v>#N/A</v>
      </c>
      <c r="AI18" s="68" t="e">
        <f>NA()</f>
        <v>#N/A</v>
      </c>
      <c r="AJ18" s="68">
        <v>1</v>
      </c>
      <c r="AK18" s="68" t="e">
        <f>NA()</f>
        <v>#N/A</v>
      </c>
      <c r="AL18" s="68" t="e">
        <f>NA()</f>
        <v>#N/A</v>
      </c>
      <c r="AM18" s="68" t="e">
        <f>NA()</f>
        <v>#N/A</v>
      </c>
      <c r="AN18" s="68" t="e">
        <f>NA()</f>
        <v>#N/A</v>
      </c>
      <c r="AO18" s="68" t="e">
        <f>NA()</f>
        <v>#N/A</v>
      </c>
      <c r="AP18" s="68" t="e">
        <f>NA()</f>
        <v>#N/A</v>
      </c>
      <c r="AQ18" s="68" t="e">
        <f>NA()</f>
        <v>#N/A</v>
      </c>
      <c r="AR18" s="68" t="e">
        <f>NA()</f>
        <v>#N/A</v>
      </c>
      <c r="AS18" s="68" t="e">
        <f>NA()</f>
        <v>#N/A</v>
      </c>
      <c r="AT18" s="68" t="e">
        <f>NA()</f>
        <v>#N/A</v>
      </c>
      <c r="AU18" s="68" t="e">
        <f>NA()</f>
        <v>#N/A</v>
      </c>
      <c r="AV18" s="68" t="e">
        <f>NA()</f>
        <v>#N/A</v>
      </c>
      <c r="AW18" s="68" t="e">
        <f>NA()</f>
        <v>#N/A</v>
      </c>
      <c r="AX18" s="68" t="e">
        <f>NA()</f>
        <v>#N/A</v>
      </c>
      <c r="AY18" s="68" t="e">
        <f>NA()</f>
        <v>#N/A</v>
      </c>
      <c r="AZ18" s="68" t="e">
        <f>NA()</f>
        <v>#N/A</v>
      </c>
      <c r="BA18" s="68" t="e">
        <f>NA()</f>
        <v>#N/A</v>
      </c>
      <c r="BB18" s="68" t="e">
        <f>NA()</f>
        <v>#N/A</v>
      </c>
      <c r="BC18" s="68" t="e">
        <f>NA()</f>
        <v>#N/A</v>
      </c>
      <c r="BD18" s="68" t="e">
        <f>NA()</f>
        <v>#N/A</v>
      </c>
      <c r="BE18" s="68" t="e">
        <f>NA()</f>
        <v>#N/A</v>
      </c>
      <c r="BF18" s="68" t="e">
        <f>NA()</f>
        <v>#N/A</v>
      </c>
      <c r="BG18" s="68" t="e">
        <f>NA()</f>
        <v>#N/A</v>
      </c>
      <c r="BH18" s="68" t="e">
        <f>NA()</f>
        <v>#N/A</v>
      </c>
      <c r="BI18" s="68" t="e">
        <f>NA()</f>
        <v>#N/A</v>
      </c>
      <c r="BJ18" s="68" t="e">
        <f>NA()</f>
        <v>#N/A</v>
      </c>
      <c r="BK18" s="68" t="e">
        <f>NA()</f>
        <v>#N/A</v>
      </c>
      <c r="BL18" s="68" t="e">
        <f>NA()</f>
        <v>#N/A</v>
      </c>
      <c r="BM18" s="68" t="e">
        <f>NA()</f>
        <v>#N/A</v>
      </c>
      <c r="BN18" s="67" t="str">
        <f t="shared" si="5"/>
        <v>Phobos</v>
      </c>
      <c r="BO18" s="68"/>
      <c r="BP18" s="68"/>
      <c r="BQ18" s="68"/>
      <c r="BR18" s="68"/>
      <c r="BS18" s="68"/>
      <c r="BT18" s="68"/>
      <c r="BU18" s="68"/>
      <c r="BV18" s="68"/>
      <c r="BW18" s="68"/>
      <c r="BX18" s="68">
        <v>1</v>
      </c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6"/>
    </row>
    <row r="19" spans="1:106" ht="12" customHeight="1" x14ac:dyDescent="0.15">
      <c r="A19" s="4"/>
      <c r="B19" s="98"/>
      <c r="C19" s="101"/>
      <c r="D19" s="104"/>
      <c r="E19" s="101"/>
      <c r="F19" s="105"/>
      <c r="G19" s="107"/>
      <c r="H19" s="101"/>
      <c r="I19" s="101"/>
      <c r="J19" s="70"/>
      <c r="K19" s="87"/>
      <c r="L19" s="88"/>
      <c r="M19" s="88"/>
      <c r="N19" s="89"/>
      <c r="O19" s="16" t="s">
        <v>47</v>
      </c>
      <c r="P19" s="17" t="str">
        <f>IF(J15="","",J15+SUM(P15:P18))</f>
        <v/>
      </c>
      <c r="Q19" s="17" t="str">
        <f>IF(B15="", "", SUM(Q15:Q18))</f>
        <v/>
      </c>
      <c r="R19" s="18" t="s">
        <v>41</v>
      </c>
      <c r="S19" s="19" t="str">
        <f>IF($B15="","",IF(Q19 &gt;= S17, "Y", "N"))</f>
        <v/>
      </c>
      <c r="T19" s="46"/>
      <c r="U19" s="5"/>
      <c r="V19" s="66"/>
      <c r="W19" s="66"/>
      <c r="X19" s="66"/>
      <c r="Y19" s="84"/>
      <c r="Z19" s="64" t="s">
        <v>31</v>
      </c>
      <c r="AA19" s="68" t="e">
        <f>NA()</f>
        <v>#N/A</v>
      </c>
      <c r="AB19" s="68" t="e">
        <f>NA()</f>
        <v>#N/A</v>
      </c>
      <c r="AC19" s="68" t="e">
        <f>NA()</f>
        <v>#N/A</v>
      </c>
      <c r="AD19" s="68" t="e">
        <f>NA()</f>
        <v>#N/A</v>
      </c>
      <c r="AE19" s="68" t="e">
        <f>NA()</f>
        <v>#N/A</v>
      </c>
      <c r="AF19" s="68" t="e">
        <f>NA()</f>
        <v>#N/A</v>
      </c>
      <c r="AG19" s="68" t="e">
        <f>NA()</f>
        <v>#N/A</v>
      </c>
      <c r="AH19" s="68" t="e">
        <f>NA()</f>
        <v>#N/A</v>
      </c>
      <c r="AI19" s="68" t="e">
        <f>NA()</f>
        <v>#N/A</v>
      </c>
      <c r="AJ19" s="68" t="e">
        <f>NA()</f>
        <v>#N/A</v>
      </c>
      <c r="AK19" s="68" t="e">
        <f>NA()</f>
        <v>#N/A</v>
      </c>
      <c r="AL19" s="68" t="e">
        <f>NA()</f>
        <v>#N/A</v>
      </c>
      <c r="AM19" s="68" t="e">
        <f>NA()</f>
        <v>#N/A</v>
      </c>
      <c r="AN19" s="68" t="e">
        <f>NA()</f>
        <v>#N/A</v>
      </c>
      <c r="AO19" s="68" t="e">
        <f>NA()</f>
        <v>#N/A</v>
      </c>
      <c r="AP19" s="68">
        <v>2</v>
      </c>
      <c r="AQ19" s="68">
        <v>4</v>
      </c>
      <c r="AR19" s="68" t="e">
        <f>NA()</f>
        <v>#N/A</v>
      </c>
      <c r="AS19" s="68" t="e">
        <f>NA()</f>
        <v>#N/A</v>
      </c>
      <c r="AT19" s="68" t="e">
        <f>NA()</f>
        <v>#N/A</v>
      </c>
      <c r="AU19" s="68" t="e">
        <f>NA()</f>
        <v>#N/A</v>
      </c>
      <c r="AV19" s="68" t="e">
        <f>NA()</f>
        <v>#N/A</v>
      </c>
      <c r="AW19" s="68" t="e">
        <f>NA()</f>
        <v>#N/A</v>
      </c>
      <c r="AX19" s="68" t="e">
        <f>NA()</f>
        <v>#N/A</v>
      </c>
      <c r="AY19" s="68" t="e">
        <f>NA()</f>
        <v>#N/A</v>
      </c>
      <c r="AZ19" s="68" t="e">
        <f>NA()</f>
        <v>#N/A</v>
      </c>
      <c r="BA19" s="68" t="e">
        <f>NA()</f>
        <v>#N/A</v>
      </c>
      <c r="BB19" s="68" t="e">
        <f>NA()</f>
        <v>#N/A</v>
      </c>
      <c r="BC19" s="68" t="e">
        <f>NA()</f>
        <v>#N/A</v>
      </c>
      <c r="BD19" s="68" t="e">
        <f>NA()</f>
        <v>#N/A</v>
      </c>
      <c r="BE19" s="68" t="e">
        <f>NA()</f>
        <v>#N/A</v>
      </c>
      <c r="BF19" s="68" t="e">
        <f>NA()</f>
        <v>#N/A</v>
      </c>
      <c r="BG19" s="68" t="e">
        <f>NA()</f>
        <v>#N/A</v>
      </c>
      <c r="BH19" s="68" t="e">
        <f>NA()</f>
        <v>#N/A</v>
      </c>
      <c r="BI19" s="68" t="e">
        <f>NA()</f>
        <v>#N/A</v>
      </c>
      <c r="BJ19" s="68" t="e">
        <f>NA()</f>
        <v>#N/A</v>
      </c>
      <c r="BK19" s="68" t="e">
        <f>NA()</f>
        <v>#N/A</v>
      </c>
      <c r="BL19" s="68" t="e">
        <f>NA()</f>
        <v>#N/A</v>
      </c>
      <c r="BM19" s="68" t="e">
        <f>NA()</f>
        <v>#N/A</v>
      </c>
      <c r="BN19" s="67" t="str">
        <f t="shared" si="5"/>
        <v>Mercury Fly-by</v>
      </c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>
        <v>1</v>
      </c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6"/>
    </row>
    <row r="20" spans="1:106" ht="12" customHeight="1" x14ac:dyDescent="0.15">
      <c r="A20" s="4"/>
      <c r="B20" s="96"/>
      <c r="C20" s="100" t="str">
        <f t="shared" ref="C20" si="10">IF(B20="", "", "to")</f>
        <v/>
      </c>
      <c r="D20" s="102"/>
      <c r="E20" s="99" t="str" cm="1">
        <f t="array" ref="E20">IF(B20="", "", _xlfn.XLOOKUP(B20, Origins, _xlfn.XLOOKUP(D20, Destinations, Maneuver_Years, ""), ""))</f>
        <v/>
      </c>
      <c r="F20" s="105"/>
      <c r="G20" s="106" t="str">
        <f>IF(B20="","",ROUNDUP(E20*F20,0))</f>
        <v/>
      </c>
      <c r="H20" s="100" t="str" cm="1">
        <f t="array" ref="H20">IF(B20="", "", _xlfn.XLOOKUP(B20, Origins, _xlfn.XLOOKUP(D20, Destinations, Maneuver_Difficulties,"")))</f>
        <v/>
      </c>
      <c r="I20" s="100" t="str">
        <f t="shared" ref="I20" si="11">IF(AND(F20&lt;1, F20&gt;0), ROUNDUP(H20/F20, 0), H20)</f>
        <v/>
      </c>
      <c r="J20" s="69"/>
      <c r="K20" s="13">
        <v>1</v>
      </c>
      <c r="L20" s="14"/>
      <c r="M20" s="13" t="str">
        <f>_xlfn.XLOOKUP(L20, $V$5:$V$10, $W$5:$W$10, "", 0)</f>
        <v/>
      </c>
      <c r="N20" s="13" t="str">
        <f>IF(L20="Ion Thruster", 5 * G20, _xlfn.XLOOKUP(L20, $V$5:$V$10, $X$5:$X$10, "", 0))</f>
        <v/>
      </c>
      <c r="O20" s="15"/>
      <c r="P20" s="13" t="str">
        <f t="shared" ref="P20:P23" si="12">IF(M20="", "", M20*O20)</f>
        <v/>
      </c>
      <c r="Q20" s="13" t="str">
        <f t="shared" ref="Q20:Q23" si="13">IF(N20="", "", N20*O20)</f>
        <v/>
      </c>
      <c r="R20" s="71"/>
      <c r="S20" s="72"/>
      <c r="T20" s="43"/>
      <c r="U20" s="5"/>
      <c r="V20" s="66"/>
      <c r="W20" s="66"/>
      <c r="X20" s="66"/>
      <c r="Y20" s="84"/>
      <c r="Z20" s="64" t="s">
        <v>37</v>
      </c>
      <c r="AA20" s="68" t="e">
        <f>NA()</f>
        <v>#N/A</v>
      </c>
      <c r="AB20" s="68" t="e">
        <f>NA()</f>
        <v>#N/A</v>
      </c>
      <c r="AC20" s="68" t="e">
        <f>NA()</f>
        <v>#N/A</v>
      </c>
      <c r="AD20" s="68" t="e">
        <f>NA()</f>
        <v>#N/A</v>
      </c>
      <c r="AE20" s="68" t="e">
        <f>NA()</f>
        <v>#N/A</v>
      </c>
      <c r="AF20" s="68" t="e">
        <f>NA()</f>
        <v>#N/A</v>
      </c>
      <c r="AG20" s="68" t="e">
        <f>NA()</f>
        <v>#N/A</v>
      </c>
      <c r="AH20" s="68">
        <v>7</v>
      </c>
      <c r="AI20" s="68" t="e">
        <f>NA()</f>
        <v>#N/A</v>
      </c>
      <c r="AJ20" s="68" t="e">
        <f>NA()</f>
        <v>#N/A</v>
      </c>
      <c r="AK20" s="68" t="e">
        <f>NA()</f>
        <v>#N/A</v>
      </c>
      <c r="AL20" s="68" t="e">
        <f>NA()</f>
        <v>#N/A</v>
      </c>
      <c r="AM20" s="68" t="e">
        <f>NA()</f>
        <v>#N/A</v>
      </c>
      <c r="AN20" s="68" t="e">
        <f>NA()</f>
        <v>#N/A</v>
      </c>
      <c r="AO20" s="68" t="e">
        <f>NA()</f>
        <v>#N/A</v>
      </c>
      <c r="AP20" s="68" t="e">
        <f>NA()</f>
        <v>#N/A</v>
      </c>
      <c r="AQ20" s="68">
        <v>2</v>
      </c>
      <c r="AR20" s="68" t="e">
        <f>NA()</f>
        <v>#N/A</v>
      </c>
      <c r="AS20" s="68" t="e">
        <f>NA()</f>
        <v>#N/A</v>
      </c>
      <c r="AT20" s="68" t="e">
        <f>NA()</f>
        <v>#N/A</v>
      </c>
      <c r="AU20" s="68" t="e">
        <f>NA()</f>
        <v>#N/A</v>
      </c>
      <c r="AV20" s="68" t="e">
        <f>NA()</f>
        <v>#N/A</v>
      </c>
      <c r="AW20" s="68" t="e">
        <f>NA()</f>
        <v>#N/A</v>
      </c>
      <c r="AX20" s="68" t="e">
        <f>NA()</f>
        <v>#N/A</v>
      </c>
      <c r="AY20" s="68" t="e">
        <f>NA()</f>
        <v>#N/A</v>
      </c>
      <c r="AZ20" s="68" t="e">
        <f>NA()</f>
        <v>#N/A</v>
      </c>
      <c r="BA20" s="68" t="e">
        <f>NA()</f>
        <v>#N/A</v>
      </c>
      <c r="BB20" s="68" t="e">
        <f>NA()</f>
        <v>#N/A</v>
      </c>
      <c r="BC20" s="68" t="e">
        <f>NA()</f>
        <v>#N/A</v>
      </c>
      <c r="BD20" s="68" t="e">
        <f>NA()</f>
        <v>#N/A</v>
      </c>
      <c r="BE20" s="68" t="e">
        <f>NA()</f>
        <v>#N/A</v>
      </c>
      <c r="BF20" s="68" t="e">
        <f>NA()</f>
        <v>#N/A</v>
      </c>
      <c r="BG20" s="68" t="e">
        <f>NA()</f>
        <v>#N/A</v>
      </c>
      <c r="BH20" s="68" t="e">
        <f>NA()</f>
        <v>#N/A</v>
      </c>
      <c r="BI20" s="68" t="e">
        <f>NA()</f>
        <v>#N/A</v>
      </c>
      <c r="BJ20" s="68" t="e">
        <f>NA()</f>
        <v>#N/A</v>
      </c>
      <c r="BK20" s="68" t="e">
        <f>NA()</f>
        <v>#N/A</v>
      </c>
      <c r="BL20" s="68" t="e">
        <f>NA()</f>
        <v>#N/A</v>
      </c>
      <c r="BM20" s="68" t="e">
        <f>NA()</f>
        <v>#N/A</v>
      </c>
      <c r="BN20" s="67" t="str">
        <f t="shared" si="5"/>
        <v>Mercury Orbit</v>
      </c>
      <c r="BO20" s="68"/>
      <c r="BP20" s="68"/>
      <c r="BQ20" s="68"/>
      <c r="BR20" s="68"/>
      <c r="BS20" s="68"/>
      <c r="BT20" s="68"/>
      <c r="BU20" s="68"/>
      <c r="BV20" s="68">
        <v>1</v>
      </c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6"/>
    </row>
    <row r="21" spans="1:106" ht="12" customHeight="1" x14ac:dyDescent="0.15">
      <c r="A21" s="4"/>
      <c r="B21" s="97"/>
      <c r="C21" s="100"/>
      <c r="D21" s="103"/>
      <c r="E21" s="100"/>
      <c r="F21" s="105"/>
      <c r="G21" s="106"/>
      <c r="H21" s="100"/>
      <c r="I21" s="100"/>
      <c r="J21" s="69"/>
      <c r="K21" s="13">
        <v>2</v>
      </c>
      <c r="L21" s="14"/>
      <c r="M21" s="13" t="str">
        <f>_xlfn.XLOOKUP(L21, $V$5:$V$10, $W$5:$W$10, "", 0)</f>
        <v/>
      </c>
      <c r="N21" s="13" t="str">
        <f>IF(L21="Ion Thruster", 5 * G21, _xlfn.XLOOKUP(L21, $V$5:$V$10, $X$5:$X$10, "", 0))</f>
        <v/>
      </c>
      <c r="O21" s="15"/>
      <c r="P21" s="13" t="str">
        <f t="shared" si="12"/>
        <v/>
      </c>
      <c r="Q21" s="13" t="str">
        <f t="shared" si="13"/>
        <v/>
      </c>
      <c r="R21" s="73"/>
      <c r="S21" s="74"/>
      <c r="T21" s="44"/>
      <c r="U21" s="5"/>
      <c r="V21" s="66"/>
      <c r="W21" s="66"/>
      <c r="X21" s="66"/>
      <c r="Y21" s="84"/>
      <c r="Z21" s="64" t="s">
        <v>38</v>
      </c>
      <c r="AA21" s="68" t="e">
        <f>NA()</f>
        <v>#N/A</v>
      </c>
      <c r="AB21" s="68" t="e">
        <f>NA()</f>
        <v>#N/A</v>
      </c>
      <c r="AC21" s="68" t="e">
        <f>NA()</f>
        <v>#N/A</v>
      </c>
      <c r="AD21" s="68" t="e">
        <f>NA()</f>
        <v>#N/A</v>
      </c>
      <c r="AE21" s="68" t="e">
        <f>NA()</f>
        <v>#N/A</v>
      </c>
      <c r="AF21" s="68" t="e">
        <f>NA()</f>
        <v>#N/A</v>
      </c>
      <c r="AG21" s="68" t="e">
        <f>NA()</f>
        <v>#N/A</v>
      </c>
      <c r="AH21" s="68" t="e">
        <f>NA()</f>
        <v>#N/A</v>
      </c>
      <c r="AI21" s="68" t="e">
        <f>NA()</f>
        <v>#N/A</v>
      </c>
      <c r="AJ21" s="68" t="e">
        <f>NA()</f>
        <v>#N/A</v>
      </c>
      <c r="AK21" s="68" t="e">
        <f>NA()</f>
        <v>#N/A</v>
      </c>
      <c r="AL21" s="68" t="e">
        <f>NA()</f>
        <v>#N/A</v>
      </c>
      <c r="AM21" s="68" t="e">
        <f>NA()</f>
        <v>#N/A</v>
      </c>
      <c r="AN21" s="68" t="e">
        <f>NA()</f>
        <v>#N/A</v>
      </c>
      <c r="AO21" s="68" t="e">
        <f>NA()</f>
        <v>#N/A</v>
      </c>
      <c r="AP21" s="68">
        <v>2</v>
      </c>
      <c r="AQ21" s="68" t="e">
        <f>NA()</f>
        <v>#N/A</v>
      </c>
      <c r="AR21" s="68" t="e">
        <f>NA()</f>
        <v>#N/A</v>
      </c>
      <c r="AS21" s="68" t="e">
        <f>NA()</f>
        <v>#N/A</v>
      </c>
      <c r="AT21" s="68" t="e">
        <f>NA()</f>
        <v>#N/A</v>
      </c>
      <c r="AU21" s="68" t="e">
        <f>NA()</f>
        <v>#N/A</v>
      </c>
      <c r="AV21" s="68" t="e">
        <f>NA()</f>
        <v>#N/A</v>
      </c>
      <c r="AW21" s="68" t="e">
        <f>NA()</f>
        <v>#N/A</v>
      </c>
      <c r="AX21" s="68" t="e">
        <f>NA()</f>
        <v>#N/A</v>
      </c>
      <c r="AY21" s="68" t="e">
        <f>NA()</f>
        <v>#N/A</v>
      </c>
      <c r="AZ21" s="68" t="e">
        <f>NA()</f>
        <v>#N/A</v>
      </c>
      <c r="BA21" s="68" t="e">
        <f>NA()</f>
        <v>#N/A</v>
      </c>
      <c r="BB21" s="68" t="e">
        <f>NA()</f>
        <v>#N/A</v>
      </c>
      <c r="BC21" s="68" t="e">
        <f>NA()</f>
        <v>#N/A</v>
      </c>
      <c r="BD21" s="68" t="e">
        <f>NA()</f>
        <v>#N/A</v>
      </c>
      <c r="BE21" s="68" t="e">
        <f>NA()</f>
        <v>#N/A</v>
      </c>
      <c r="BF21" s="68" t="e">
        <f>NA()</f>
        <v>#N/A</v>
      </c>
      <c r="BG21" s="68" t="e">
        <f>NA()</f>
        <v>#N/A</v>
      </c>
      <c r="BH21" s="68" t="e">
        <f>NA()</f>
        <v>#N/A</v>
      </c>
      <c r="BI21" s="68" t="e">
        <f>NA()</f>
        <v>#N/A</v>
      </c>
      <c r="BJ21" s="68" t="e">
        <f>NA()</f>
        <v>#N/A</v>
      </c>
      <c r="BK21" s="68" t="e">
        <f>NA()</f>
        <v>#N/A</v>
      </c>
      <c r="BL21" s="68" t="e">
        <f>NA()</f>
        <v>#N/A</v>
      </c>
      <c r="BM21" s="68" t="e">
        <f>NA()</f>
        <v>#N/A</v>
      </c>
      <c r="BN21" s="67" t="str">
        <f t="shared" si="5"/>
        <v>Mercury</v>
      </c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6"/>
    </row>
    <row r="22" spans="1:106" ht="12" customHeight="1" x14ac:dyDescent="0.15">
      <c r="A22" s="4"/>
      <c r="B22" s="97"/>
      <c r="C22" s="100"/>
      <c r="D22" s="103"/>
      <c r="E22" s="100"/>
      <c r="F22" s="105"/>
      <c r="G22" s="106"/>
      <c r="H22" s="100"/>
      <c r="I22" s="100"/>
      <c r="J22" s="69"/>
      <c r="K22" s="13">
        <v>3</v>
      </c>
      <c r="L22" s="14"/>
      <c r="M22" s="13" t="str">
        <f>_xlfn.XLOOKUP(L22, $V$5:$V$10, $W$5:$W$10, "", 0)</f>
        <v/>
      </c>
      <c r="N22" s="13" t="str">
        <f>IF(L22="Ion Thruster", 5 * G22, _xlfn.XLOOKUP(L22, $V$5:$V$10, $X$5:$X$10, "", 0))</f>
        <v/>
      </c>
      <c r="O22" s="15"/>
      <c r="P22" s="13" t="str">
        <f t="shared" si="12"/>
        <v/>
      </c>
      <c r="Q22" s="13" t="str">
        <f t="shared" si="13"/>
        <v/>
      </c>
      <c r="R22" s="79" t="s">
        <v>48</v>
      </c>
      <c r="S22" s="81" t="str">
        <f>IF(B20="", "", I20*P24)</f>
        <v/>
      </c>
      <c r="T22" s="45"/>
      <c r="U22" s="5"/>
      <c r="V22" s="66"/>
      <c r="W22" s="66"/>
      <c r="X22" s="66"/>
      <c r="Y22" s="84"/>
      <c r="Z22" s="64" t="s">
        <v>32</v>
      </c>
      <c r="AA22" s="68" t="e">
        <f>NA()</f>
        <v>#N/A</v>
      </c>
      <c r="AB22" s="68" t="e">
        <f>NA()</f>
        <v>#N/A</v>
      </c>
      <c r="AC22" s="68" t="e">
        <f>NA()</f>
        <v>#N/A</v>
      </c>
      <c r="AD22" s="68" t="e">
        <f>NA()</f>
        <v>#N/A</v>
      </c>
      <c r="AE22" s="68" t="e">
        <f>NA()</f>
        <v>#N/A</v>
      </c>
      <c r="AF22" s="68" t="e">
        <f>NA()</f>
        <v>#N/A</v>
      </c>
      <c r="AG22" s="68" t="e">
        <f>NA()</f>
        <v>#N/A</v>
      </c>
      <c r="AH22" s="68">
        <v>3</v>
      </c>
      <c r="AI22" s="68">
        <v>9</v>
      </c>
      <c r="AJ22" s="68" t="e">
        <f>NA()</f>
        <v>#N/A</v>
      </c>
      <c r="AK22" s="68" t="e">
        <f>NA()</f>
        <v>#N/A</v>
      </c>
      <c r="AL22" s="68" t="e">
        <f>NA()</f>
        <v>#N/A</v>
      </c>
      <c r="AM22" s="68" t="e">
        <f>NA()</f>
        <v>#N/A</v>
      </c>
      <c r="AN22" s="68" t="e">
        <f>NA()</f>
        <v>#N/A</v>
      </c>
      <c r="AO22" s="68" t="e">
        <f>NA()</f>
        <v>#N/A</v>
      </c>
      <c r="AP22" s="68" t="e">
        <f>NA()</f>
        <v>#N/A</v>
      </c>
      <c r="AQ22" s="68" t="e">
        <f>NA()</f>
        <v>#N/A</v>
      </c>
      <c r="AR22" s="68" t="e">
        <f>NA()</f>
        <v>#N/A</v>
      </c>
      <c r="AS22" s="68" t="e">
        <f>NA()</f>
        <v>#N/A</v>
      </c>
      <c r="AT22" s="68" t="e">
        <f>NA()</f>
        <v>#N/A</v>
      </c>
      <c r="AU22" s="68">
        <v>0</v>
      </c>
      <c r="AV22" s="68" t="e">
        <f>NA()</f>
        <v>#N/A</v>
      </c>
      <c r="AW22" s="68" t="e">
        <f>NA()</f>
        <v>#N/A</v>
      </c>
      <c r="AX22" s="68" t="e">
        <f>NA()</f>
        <v>#N/A</v>
      </c>
      <c r="AY22" s="68" t="e">
        <f>NA()</f>
        <v>#N/A</v>
      </c>
      <c r="AZ22" s="68" t="e">
        <f>NA()</f>
        <v>#N/A</v>
      </c>
      <c r="BA22" s="68" t="e">
        <f>NA()</f>
        <v>#N/A</v>
      </c>
      <c r="BB22" s="68" t="e">
        <f>NA()</f>
        <v>#N/A</v>
      </c>
      <c r="BC22" s="68" t="e">
        <f>NA()</f>
        <v>#N/A</v>
      </c>
      <c r="BD22" s="68" t="e">
        <f>NA()</f>
        <v>#N/A</v>
      </c>
      <c r="BE22" s="68" t="e">
        <f>NA()</f>
        <v>#N/A</v>
      </c>
      <c r="BF22" s="68" t="e">
        <f>NA()</f>
        <v>#N/A</v>
      </c>
      <c r="BG22" s="68" t="e">
        <f>NA()</f>
        <v>#N/A</v>
      </c>
      <c r="BH22" s="68" t="e">
        <f>NA()</f>
        <v>#N/A</v>
      </c>
      <c r="BI22" s="68" t="e">
        <f>NA()</f>
        <v>#N/A</v>
      </c>
      <c r="BJ22" s="68" t="e">
        <f>NA()</f>
        <v>#N/A</v>
      </c>
      <c r="BK22" s="68" t="e">
        <f>NA()</f>
        <v>#N/A</v>
      </c>
      <c r="BL22" s="68" t="e">
        <f>NA()</f>
        <v>#N/A</v>
      </c>
      <c r="BM22" s="68" t="e">
        <f>NA()</f>
        <v>#N/A</v>
      </c>
      <c r="BN22" s="67" t="str">
        <f t="shared" si="5"/>
        <v>Venus Orbit</v>
      </c>
      <c r="BO22" s="68"/>
      <c r="BP22" s="68"/>
      <c r="BQ22" s="68"/>
      <c r="BR22" s="68"/>
      <c r="BS22" s="68"/>
      <c r="BT22" s="68"/>
      <c r="BU22" s="68"/>
      <c r="BV22" s="68">
        <v>1</v>
      </c>
      <c r="BW22" s="68">
        <v>1</v>
      </c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6"/>
    </row>
    <row r="23" spans="1:106" ht="12" customHeight="1" x14ac:dyDescent="0.15">
      <c r="A23" s="4"/>
      <c r="B23" s="97"/>
      <c r="C23" s="100"/>
      <c r="D23" s="103"/>
      <c r="E23" s="100"/>
      <c r="F23" s="105"/>
      <c r="G23" s="106"/>
      <c r="H23" s="100"/>
      <c r="I23" s="100"/>
      <c r="J23" s="69"/>
      <c r="K23" s="13">
        <v>4</v>
      </c>
      <c r="L23" s="14"/>
      <c r="M23" s="13" t="str">
        <f>_xlfn.XLOOKUP(L23, $V$5:$V$10, $W$5:$W$10, "", 0)</f>
        <v/>
      </c>
      <c r="N23" s="13" t="str">
        <f>IF(L23="Ion Thruster", 5 * G23, _xlfn.XLOOKUP(L23, $V$5:$V$10, $X$5:$X$10, "", 0))</f>
        <v/>
      </c>
      <c r="O23" s="15"/>
      <c r="P23" s="13" t="str">
        <f t="shared" si="12"/>
        <v/>
      </c>
      <c r="Q23" s="13" t="str">
        <f t="shared" si="13"/>
        <v/>
      </c>
      <c r="R23" s="80"/>
      <c r="S23" s="82"/>
      <c r="T23" s="44"/>
      <c r="U23" s="5"/>
      <c r="V23" s="66"/>
      <c r="W23" s="66"/>
      <c r="X23" s="66"/>
      <c r="Y23" s="84"/>
      <c r="Z23" s="64" t="s">
        <v>33</v>
      </c>
      <c r="AA23" s="68" t="e">
        <f>NA()</f>
        <v>#N/A</v>
      </c>
      <c r="AB23" s="68" t="e">
        <f>NA()</f>
        <v>#N/A</v>
      </c>
      <c r="AC23" s="68" t="e">
        <f>NA()</f>
        <v>#N/A</v>
      </c>
      <c r="AD23" s="68" t="e">
        <f>NA()</f>
        <v>#N/A</v>
      </c>
      <c r="AE23" s="68" t="e">
        <f>NA()</f>
        <v>#N/A</v>
      </c>
      <c r="AF23" s="68" t="e">
        <f>NA()</f>
        <v>#N/A</v>
      </c>
      <c r="AG23" s="68" t="e">
        <f>NA()</f>
        <v>#N/A</v>
      </c>
      <c r="AH23" s="68" t="e">
        <f>NA()</f>
        <v>#N/A</v>
      </c>
      <c r="AI23" s="68" t="e">
        <f>NA()</f>
        <v>#N/A</v>
      </c>
      <c r="AJ23" s="68" t="e">
        <f>NA()</f>
        <v>#N/A</v>
      </c>
      <c r="AK23" s="68" t="e">
        <f>NA()</f>
        <v>#N/A</v>
      </c>
      <c r="AL23" s="68" t="e">
        <f>NA()</f>
        <v>#N/A</v>
      </c>
      <c r="AM23" s="68" t="e">
        <f>NA()</f>
        <v>#N/A</v>
      </c>
      <c r="AN23" s="68" t="e">
        <f>NA()</f>
        <v>#N/A</v>
      </c>
      <c r="AO23" s="68" t="e">
        <f>NA()</f>
        <v>#N/A</v>
      </c>
      <c r="AP23" s="68" t="e">
        <f>NA()</f>
        <v>#N/A</v>
      </c>
      <c r="AQ23" s="68" t="e">
        <f>NA()</f>
        <v>#N/A</v>
      </c>
      <c r="AR23" s="68">
        <v>1</v>
      </c>
      <c r="AS23" s="68">
        <v>0</v>
      </c>
      <c r="AT23" s="68" t="e">
        <f>NA()</f>
        <v>#N/A</v>
      </c>
      <c r="AU23" s="68">
        <v>1</v>
      </c>
      <c r="AV23" s="68" t="e">
        <f>NA()</f>
        <v>#N/A</v>
      </c>
      <c r="AW23" s="68">
        <v>1</v>
      </c>
      <c r="AX23" s="68" t="e">
        <f>NA()</f>
        <v>#N/A</v>
      </c>
      <c r="AY23" s="68" t="e">
        <f>NA()</f>
        <v>#N/A</v>
      </c>
      <c r="AZ23" s="68" t="e">
        <f>NA()</f>
        <v>#N/A</v>
      </c>
      <c r="BA23" s="68" t="e">
        <f>NA()</f>
        <v>#N/A</v>
      </c>
      <c r="BB23" s="68" t="e">
        <f>NA()</f>
        <v>#N/A</v>
      </c>
      <c r="BC23" s="68" t="e">
        <f>NA()</f>
        <v>#N/A</v>
      </c>
      <c r="BD23" s="68" t="e">
        <f>NA()</f>
        <v>#N/A</v>
      </c>
      <c r="BE23" s="68" t="e">
        <f>NA()</f>
        <v>#N/A</v>
      </c>
      <c r="BF23" s="68" t="e">
        <f>NA()</f>
        <v>#N/A</v>
      </c>
      <c r="BG23" s="68" t="e">
        <f>NA()</f>
        <v>#N/A</v>
      </c>
      <c r="BH23" s="68" t="e">
        <f>NA()</f>
        <v>#N/A</v>
      </c>
      <c r="BI23" s="68" t="e">
        <f>NA()</f>
        <v>#N/A</v>
      </c>
      <c r="BJ23" s="68" t="e">
        <f>NA()</f>
        <v>#N/A</v>
      </c>
      <c r="BK23" s="68" t="e">
        <f>NA()</f>
        <v>#N/A</v>
      </c>
      <c r="BL23" s="68" t="e">
        <f>NA()</f>
        <v>#N/A</v>
      </c>
      <c r="BM23" s="68" t="e">
        <f>NA()</f>
        <v>#N/A</v>
      </c>
      <c r="BN23" s="67" t="str">
        <f t="shared" si="5"/>
        <v>Venus Fly-by</v>
      </c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>
        <v>1</v>
      </c>
      <c r="CG23" s="68"/>
      <c r="CH23" s="68"/>
      <c r="CI23" s="68"/>
      <c r="CJ23" s="68"/>
      <c r="CK23" s="68">
        <v>1</v>
      </c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6"/>
    </row>
    <row r="24" spans="1:106" ht="12" customHeight="1" x14ac:dyDescent="0.15">
      <c r="A24" s="4"/>
      <c r="B24" s="98"/>
      <c r="C24" s="101"/>
      <c r="D24" s="104"/>
      <c r="E24" s="101"/>
      <c r="F24" s="105"/>
      <c r="G24" s="107"/>
      <c r="H24" s="101"/>
      <c r="I24" s="101"/>
      <c r="J24" s="70"/>
      <c r="K24" s="87"/>
      <c r="L24" s="88"/>
      <c r="M24" s="88"/>
      <c r="N24" s="89"/>
      <c r="O24" s="16" t="s">
        <v>47</v>
      </c>
      <c r="P24" s="17" t="str">
        <f t="shared" ref="P24" si="14">IF(J20="","",J20+SUM(P20:P23))</f>
        <v/>
      </c>
      <c r="Q24" s="17" t="str">
        <f>IF(B20="", "", SUM(Q20:Q23))</f>
        <v/>
      </c>
      <c r="R24" s="18" t="s">
        <v>41</v>
      </c>
      <c r="S24" s="19" t="str">
        <f t="shared" ref="S24" si="15">IF($B20="","",IF(Q24 &gt;= S22, "Y", "N"))</f>
        <v/>
      </c>
      <c r="T24" s="46"/>
      <c r="U24" s="5"/>
      <c r="V24" s="66"/>
      <c r="W24" s="66"/>
      <c r="X24" s="66"/>
      <c r="Y24" s="84"/>
      <c r="Z24" s="64" t="s">
        <v>39</v>
      </c>
      <c r="AA24" s="68" t="e">
        <f>NA()</f>
        <v>#N/A</v>
      </c>
      <c r="AB24" s="68" t="e">
        <f>NA()</f>
        <v>#N/A</v>
      </c>
      <c r="AC24" s="68" t="e">
        <f>NA()</f>
        <v>#N/A</v>
      </c>
      <c r="AD24" s="68" t="e">
        <f>NA()</f>
        <v>#N/A</v>
      </c>
      <c r="AE24" s="68" t="e">
        <f>NA()</f>
        <v>#N/A</v>
      </c>
      <c r="AF24" s="68" t="e">
        <f>NA()</f>
        <v>#N/A</v>
      </c>
      <c r="AG24" s="68" t="e">
        <f>NA()</f>
        <v>#N/A</v>
      </c>
      <c r="AH24" s="68" t="e">
        <f>NA()</f>
        <v>#N/A</v>
      </c>
      <c r="AI24" s="68" t="e">
        <f>NA()</f>
        <v>#N/A</v>
      </c>
      <c r="AJ24" s="68" t="e">
        <f>NA()</f>
        <v>#N/A</v>
      </c>
      <c r="AK24" s="68" t="e">
        <f>NA()</f>
        <v>#N/A</v>
      </c>
      <c r="AL24" s="68" t="e">
        <f>NA()</f>
        <v>#N/A</v>
      </c>
      <c r="AM24" s="68" t="e">
        <f>NA()</f>
        <v>#N/A</v>
      </c>
      <c r="AN24" s="68" t="e">
        <f>NA()</f>
        <v>#N/A</v>
      </c>
      <c r="AO24" s="68" t="e">
        <f>NA()</f>
        <v>#N/A</v>
      </c>
      <c r="AP24" s="68" t="e">
        <f>NA()</f>
        <v>#N/A</v>
      </c>
      <c r="AQ24" s="68" t="e">
        <f>NA()</f>
        <v>#N/A</v>
      </c>
      <c r="AR24" s="68">
        <v>6</v>
      </c>
      <c r="AS24" s="68" t="e">
        <f>NA()</f>
        <v>#N/A</v>
      </c>
      <c r="AT24" s="68" t="e">
        <f>NA()</f>
        <v>#N/A</v>
      </c>
      <c r="AU24" s="68" t="e">
        <f>NA()</f>
        <v>#N/A</v>
      </c>
      <c r="AV24" s="68" t="e">
        <f>NA()</f>
        <v>#N/A</v>
      </c>
      <c r="AW24" s="68" t="e">
        <f>NA()</f>
        <v>#N/A</v>
      </c>
      <c r="AX24" s="68" t="e">
        <f>NA()</f>
        <v>#N/A</v>
      </c>
      <c r="AY24" s="68" t="e">
        <f>NA()</f>
        <v>#N/A</v>
      </c>
      <c r="AZ24" s="68" t="e">
        <f>NA()</f>
        <v>#N/A</v>
      </c>
      <c r="BA24" s="68" t="e">
        <f>NA()</f>
        <v>#N/A</v>
      </c>
      <c r="BB24" s="68" t="e">
        <f>NA()</f>
        <v>#N/A</v>
      </c>
      <c r="BC24" s="68" t="e">
        <f>NA()</f>
        <v>#N/A</v>
      </c>
      <c r="BD24" s="68" t="e">
        <f>NA()</f>
        <v>#N/A</v>
      </c>
      <c r="BE24" s="68" t="e">
        <f>NA()</f>
        <v>#N/A</v>
      </c>
      <c r="BF24" s="68" t="e">
        <f>NA()</f>
        <v>#N/A</v>
      </c>
      <c r="BG24" s="68" t="e">
        <f>NA()</f>
        <v>#N/A</v>
      </c>
      <c r="BH24" s="68" t="e">
        <f>NA()</f>
        <v>#N/A</v>
      </c>
      <c r="BI24" s="68" t="e">
        <f>NA()</f>
        <v>#N/A</v>
      </c>
      <c r="BJ24" s="68" t="e">
        <f>NA()</f>
        <v>#N/A</v>
      </c>
      <c r="BK24" s="68" t="e">
        <f>NA()</f>
        <v>#N/A</v>
      </c>
      <c r="BL24" s="68" t="e">
        <f>NA()</f>
        <v>#N/A</v>
      </c>
      <c r="BM24" s="68" t="e">
        <f>NA()</f>
        <v>#N/A</v>
      </c>
      <c r="BN24" s="67" t="str">
        <f t="shared" si="5"/>
        <v>Venus</v>
      </c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6"/>
    </row>
    <row r="25" spans="1:106" ht="12" customHeight="1" x14ac:dyDescent="0.15">
      <c r="A25" s="4"/>
      <c r="B25" s="96"/>
      <c r="C25" s="99" t="str">
        <f t="shared" ref="C25" si="16">IF(B25="", "", "to")</f>
        <v/>
      </c>
      <c r="D25" s="102"/>
      <c r="E25" s="99" t="str" cm="1">
        <f t="array" ref="E25">IF(B25="", "", _xlfn.XLOOKUP(B25, Origins, _xlfn.XLOOKUP(D25, Destinations, Maneuver_Years, ""), ""))</f>
        <v/>
      </c>
      <c r="F25" s="105"/>
      <c r="G25" s="106" t="str">
        <f>IF(B25="","",ROUNDUP(E25*F25,0))</f>
        <v/>
      </c>
      <c r="H25" s="100" t="str" cm="1">
        <f t="array" ref="H25">IF(B25="", "", _xlfn.XLOOKUP(B25, Origins, _xlfn.XLOOKUP(D25, Destinations, Maneuver_Difficulties,"")))</f>
        <v/>
      </c>
      <c r="I25" s="100" t="str">
        <f t="shared" ref="I25" si="17">IF(AND(F25&lt;1, F25&gt;0), ROUNDUP(H25/F25, 0), H25)</f>
        <v/>
      </c>
      <c r="J25" s="69"/>
      <c r="K25" s="13">
        <v>1</v>
      </c>
      <c r="L25" s="14"/>
      <c r="M25" s="13" t="str">
        <f>_xlfn.XLOOKUP(L25, $V$5:$V$10, $W$5:$W$10, "", 0)</f>
        <v/>
      </c>
      <c r="N25" s="13" t="str">
        <f>IF(L25="Ion Thruster", 5 * G25, _xlfn.XLOOKUP(L25, $V$5:$V$10, $X$5:$X$10, "", 0))</f>
        <v/>
      </c>
      <c r="O25" s="15"/>
      <c r="P25" s="13" t="str">
        <f t="shared" ref="P25:P28" si="18">IF(M25="", "", M25*O25)</f>
        <v/>
      </c>
      <c r="Q25" s="13" t="str">
        <f t="shared" ref="Q25:Q28" si="19">IF(N25="", "", N25*O25)</f>
        <v/>
      </c>
      <c r="R25" s="71"/>
      <c r="S25" s="72"/>
      <c r="T25" s="43"/>
      <c r="U25" s="5"/>
      <c r="V25" s="66"/>
      <c r="W25" s="66"/>
      <c r="X25" s="66"/>
      <c r="Y25" s="84"/>
      <c r="Z25" s="64" t="s">
        <v>34</v>
      </c>
      <c r="AA25" s="68" t="e">
        <f>NA()</f>
        <v>#N/A</v>
      </c>
      <c r="AB25" s="68" t="e">
        <f>NA()</f>
        <v>#N/A</v>
      </c>
      <c r="AC25" s="68" t="e">
        <f>NA()</f>
        <v>#N/A</v>
      </c>
      <c r="AD25" s="68" t="e">
        <f>NA()</f>
        <v>#N/A</v>
      </c>
      <c r="AE25" s="68" t="e">
        <f>NA()</f>
        <v>#N/A</v>
      </c>
      <c r="AF25" s="68" t="e">
        <f>NA()</f>
        <v>#N/A</v>
      </c>
      <c r="AG25" s="68" t="e">
        <f>NA()</f>
        <v>#N/A</v>
      </c>
      <c r="AH25" s="68">
        <v>5</v>
      </c>
      <c r="AI25" s="68">
        <v>3</v>
      </c>
      <c r="AJ25" s="68" t="e">
        <f>NA()</f>
        <v>#N/A</v>
      </c>
      <c r="AK25" s="68" t="e">
        <f>NA()</f>
        <v>#N/A</v>
      </c>
      <c r="AL25" s="68" t="e">
        <f>NA()</f>
        <v>#N/A</v>
      </c>
      <c r="AM25" s="68" t="e">
        <f>NA()</f>
        <v>#N/A</v>
      </c>
      <c r="AN25" s="68" t="e">
        <f>NA()</f>
        <v>#N/A</v>
      </c>
      <c r="AO25" s="68" t="e">
        <f>NA()</f>
        <v>#N/A</v>
      </c>
      <c r="AP25" s="68" t="e">
        <f>NA()</f>
        <v>#N/A</v>
      </c>
      <c r="AQ25" s="68" t="e">
        <f>NA()</f>
        <v>#N/A</v>
      </c>
      <c r="AR25" s="68" t="e">
        <f>NA()</f>
        <v>#N/A</v>
      </c>
      <c r="AS25" s="68" t="e">
        <f>NA()</f>
        <v>#N/A</v>
      </c>
      <c r="AT25" s="68" t="e">
        <f>NA()</f>
        <v>#N/A</v>
      </c>
      <c r="AU25" s="68" t="e">
        <f>NA()</f>
        <v>#N/A</v>
      </c>
      <c r="AV25" s="68" t="e">
        <f>NA()</f>
        <v>#N/A</v>
      </c>
      <c r="AW25" s="68" t="e">
        <f>NA()</f>
        <v>#N/A</v>
      </c>
      <c r="AX25" s="68" t="e">
        <f>NA()</f>
        <v>#N/A</v>
      </c>
      <c r="AY25" s="68" t="e">
        <f>NA()</f>
        <v>#N/A</v>
      </c>
      <c r="AZ25" s="68" t="e">
        <f>NA()</f>
        <v>#N/A</v>
      </c>
      <c r="BA25" s="68" t="e">
        <f>NA()</f>
        <v>#N/A</v>
      </c>
      <c r="BB25" s="68" t="e">
        <f>NA()</f>
        <v>#N/A</v>
      </c>
      <c r="BC25" s="68" t="e">
        <f>NA()</f>
        <v>#N/A</v>
      </c>
      <c r="BD25" s="68" t="e">
        <f>NA()</f>
        <v>#N/A</v>
      </c>
      <c r="BE25" s="68" t="e">
        <f>NA()</f>
        <v>#N/A</v>
      </c>
      <c r="BF25" s="68" t="e">
        <f>NA()</f>
        <v>#N/A</v>
      </c>
      <c r="BG25" s="68" t="e">
        <f>NA()</f>
        <v>#N/A</v>
      </c>
      <c r="BH25" s="68" t="e">
        <f>NA()</f>
        <v>#N/A</v>
      </c>
      <c r="BI25" s="68" t="e">
        <f>NA()</f>
        <v>#N/A</v>
      </c>
      <c r="BJ25" s="68" t="e">
        <f>NA()</f>
        <v>#N/A</v>
      </c>
      <c r="BK25" s="68" t="e">
        <f>NA()</f>
        <v>#N/A</v>
      </c>
      <c r="BL25" s="68" t="e">
        <f>NA()</f>
        <v>#N/A</v>
      </c>
      <c r="BM25" s="68" t="e">
        <f>NA()</f>
        <v>#N/A</v>
      </c>
      <c r="BN25" s="67" t="str">
        <f t="shared" si="5"/>
        <v>Ceres</v>
      </c>
      <c r="BO25" s="68"/>
      <c r="BP25" s="68"/>
      <c r="BQ25" s="68"/>
      <c r="BR25" s="68"/>
      <c r="BS25" s="68"/>
      <c r="BT25" s="68"/>
      <c r="BU25" s="68"/>
      <c r="BV25" s="68">
        <v>2</v>
      </c>
      <c r="BW25" s="68">
        <v>1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6"/>
    </row>
    <row r="26" spans="1:106" ht="12" customHeight="1" x14ac:dyDescent="0.15">
      <c r="A26" s="4"/>
      <c r="B26" s="97"/>
      <c r="C26" s="100"/>
      <c r="D26" s="103"/>
      <c r="E26" s="100"/>
      <c r="F26" s="105"/>
      <c r="G26" s="106"/>
      <c r="H26" s="100"/>
      <c r="I26" s="100"/>
      <c r="J26" s="69"/>
      <c r="K26" s="13">
        <v>2</v>
      </c>
      <c r="L26" s="14"/>
      <c r="M26" s="13" t="str">
        <f>_xlfn.XLOOKUP(L26, $V$5:$V$10, $W$5:$W$10, "", 0)</f>
        <v/>
      </c>
      <c r="N26" s="13" t="str">
        <f>IF(L26="Ion Thruster", 5 * G26, _xlfn.XLOOKUP(L26, $V$5:$V$10, $X$5:$X$10, "", 0))</f>
        <v/>
      </c>
      <c r="O26" s="15"/>
      <c r="P26" s="13" t="str">
        <f t="shared" si="18"/>
        <v/>
      </c>
      <c r="Q26" s="13" t="str">
        <f t="shared" si="19"/>
        <v/>
      </c>
      <c r="R26" s="73"/>
      <c r="S26" s="74"/>
      <c r="T26" s="44"/>
      <c r="U26" s="5"/>
      <c r="V26" s="66"/>
      <c r="W26" s="66"/>
      <c r="X26" s="66"/>
      <c r="Y26" s="85"/>
      <c r="Z26" s="64" t="s">
        <v>51</v>
      </c>
      <c r="AA26" s="68" t="e">
        <f>NA()</f>
        <v>#N/A</v>
      </c>
      <c r="AB26" s="68" t="e">
        <f>NA()</f>
        <v>#N/A</v>
      </c>
      <c r="AC26" s="68" t="e">
        <f>NA()</f>
        <v>#N/A</v>
      </c>
      <c r="AD26" s="68" t="e">
        <f>NA()</f>
        <v>#N/A</v>
      </c>
      <c r="AE26" s="68" t="e">
        <f>NA()</f>
        <v>#N/A</v>
      </c>
      <c r="AF26" s="68" t="e">
        <f>NA()</f>
        <v>#N/A</v>
      </c>
      <c r="AG26" s="68" t="e">
        <f>NA()</f>
        <v>#N/A</v>
      </c>
      <c r="AH26" s="68" t="e">
        <f>NA()</f>
        <v>#N/A</v>
      </c>
      <c r="AI26" s="68">
        <v>4</v>
      </c>
      <c r="AJ26" s="68" t="e">
        <f>NA()</f>
        <v>#N/A</v>
      </c>
      <c r="AK26" s="68" t="e">
        <f>NA()</f>
        <v>#N/A</v>
      </c>
      <c r="AL26" s="68" t="e">
        <f>NA()</f>
        <v>#N/A</v>
      </c>
      <c r="AM26" s="68" t="e">
        <f>NA()</f>
        <v>#N/A</v>
      </c>
      <c r="AN26" s="68" t="e">
        <f>NA()</f>
        <v>#N/A</v>
      </c>
      <c r="AO26" s="68" t="e">
        <f>NA()</f>
        <v>#N/A</v>
      </c>
      <c r="AP26" s="68" t="e">
        <f>NA()</f>
        <v>#N/A</v>
      </c>
      <c r="AQ26" s="68" t="e">
        <f>NA()</f>
        <v>#N/A</v>
      </c>
      <c r="AR26" s="68" t="e">
        <f>NA()</f>
        <v>#N/A</v>
      </c>
      <c r="AS26" s="68" t="e">
        <f>NA()</f>
        <v>#N/A</v>
      </c>
      <c r="AT26" s="68" t="e">
        <f>NA()</f>
        <v>#N/A</v>
      </c>
      <c r="AU26" s="68" t="e">
        <f>NA()</f>
        <v>#N/A</v>
      </c>
      <c r="AV26" s="68" t="e">
        <f>NA()</f>
        <v>#N/A</v>
      </c>
      <c r="AW26" s="68" t="e">
        <f>NA()</f>
        <v>#N/A</v>
      </c>
      <c r="AX26" s="68">
        <v>10</v>
      </c>
      <c r="AY26" s="68">
        <v>3</v>
      </c>
      <c r="AZ26" s="68" t="e">
        <f>NA()</f>
        <v>#N/A</v>
      </c>
      <c r="BA26" s="68" t="e">
        <f>NA()</f>
        <v>#N/A</v>
      </c>
      <c r="BB26" s="68" t="e">
        <f>NA()</f>
        <v>#N/A</v>
      </c>
      <c r="BC26" s="68" t="e">
        <f>NA()</f>
        <v>#N/A</v>
      </c>
      <c r="BD26" s="68" t="e">
        <f>NA()</f>
        <v>#N/A</v>
      </c>
      <c r="BE26" s="68">
        <v>0</v>
      </c>
      <c r="BF26" s="68" t="e">
        <f>NA()</f>
        <v>#N/A</v>
      </c>
      <c r="BG26" s="68" t="e">
        <f>NA()</f>
        <v>#N/A</v>
      </c>
      <c r="BH26" s="68" t="e">
        <f>NA()</f>
        <v>#N/A</v>
      </c>
      <c r="BI26" s="68" t="e">
        <f>NA()</f>
        <v>#N/A</v>
      </c>
      <c r="BJ26" s="68" t="e">
        <f>NA()</f>
        <v>#N/A</v>
      </c>
      <c r="BK26" s="68" t="e">
        <f>NA()</f>
        <v>#N/A</v>
      </c>
      <c r="BL26" s="68" t="e">
        <f>NA()</f>
        <v>#N/A</v>
      </c>
      <c r="BM26" s="68" t="e">
        <f>NA()</f>
        <v>#N/A</v>
      </c>
      <c r="BN26" s="64" t="str">
        <f t="shared" si="5"/>
        <v>Jupiter Fly-by</v>
      </c>
      <c r="BO26" s="66"/>
      <c r="BP26" s="66"/>
      <c r="BQ26" s="66"/>
      <c r="BR26" s="66"/>
      <c r="BS26" s="66"/>
      <c r="BT26" s="66"/>
      <c r="BU26" s="66"/>
      <c r="BV26" s="66"/>
      <c r="BW26" s="68">
        <v>2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8">
        <v>1</v>
      </c>
      <c r="CM26" s="68"/>
      <c r="CN26" s="66"/>
      <c r="CO26" s="66"/>
      <c r="CP26" s="66"/>
      <c r="CQ26" s="66"/>
      <c r="CR26" s="66"/>
      <c r="CS26" s="68">
        <v>2</v>
      </c>
      <c r="CT26" s="68"/>
      <c r="CU26" s="68"/>
      <c r="CV26" s="68"/>
      <c r="CW26" s="68"/>
      <c r="CX26" s="68"/>
      <c r="CY26" s="68"/>
      <c r="CZ26" s="68"/>
      <c r="DA26" s="66"/>
      <c r="DB26" s="66"/>
    </row>
    <row r="27" spans="1:106" ht="12" customHeight="1" x14ac:dyDescent="0.15">
      <c r="A27" s="4"/>
      <c r="B27" s="97"/>
      <c r="C27" s="100"/>
      <c r="D27" s="103"/>
      <c r="E27" s="100"/>
      <c r="F27" s="105"/>
      <c r="G27" s="106"/>
      <c r="H27" s="100"/>
      <c r="I27" s="100"/>
      <c r="J27" s="69"/>
      <c r="K27" s="13">
        <v>3</v>
      </c>
      <c r="L27" s="14"/>
      <c r="M27" s="13" t="str">
        <f>_xlfn.XLOOKUP(L27, $V$5:$V$10, $W$5:$W$10, "", 0)</f>
        <v/>
      </c>
      <c r="N27" s="13" t="str">
        <f>IF(L27="Ion Thruster", 5 * G27, _xlfn.XLOOKUP(L27, $V$5:$V$10, $X$5:$X$10, "", 0))</f>
        <v/>
      </c>
      <c r="O27" s="15"/>
      <c r="P27" s="13" t="str">
        <f t="shared" si="18"/>
        <v/>
      </c>
      <c r="Q27" s="13" t="str">
        <f t="shared" si="19"/>
        <v/>
      </c>
      <c r="R27" s="79" t="s">
        <v>48</v>
      </c>
      <c r="S27" s="81" t="str">
        <f>IF(B25="", "", I25*P29)</f>
        <v/>
      </c>
      <c r="T27" s="45"/>
      <c r="U27" s="5"/>
      <c r="V27" s="66"/>
      <c r="W27" s="66"/>
      <c r="X27" s="66"/>
      <c r="Y27" s="85"/>
      <c r="Z27" s="64" t="s">
        <v>54</v>
      </c>
      <c r="AA27" s="68" t="e">
        <f>NA()</f>
        <v>#N/A</v>
      </c>
      <c r="AB27" s="68" t="e">
        <f>NA()</f>
        <v>#N/A</v>
      </c>
      <c r="AC27" s="68" t="e">
        <f>NA()</f>
        <v>#N/A</v>
      </c>
      <c r="AD27" s="68" t="e">
        <f>NA()</f>
        <v>#N/A</v>
      </c>
      <c r="AE27" s="68" t="e">
        <f>NA()</f>
        <v>#N/A</v>
      </c>
      <c r="AF27" s="68" t="e">
        <f>NA()</f>
        <v>#N/A</v>
      </c>
      <c r="AG27" s="68" t="e">
        <f>NA()</f>
        <v>#N/A</v>
      </c>
      <c r="AH27" s="68" t="e">
        <f>NA()</f>
        <v>#N/A</v>
      </c>
      <c r="AI27" s="68" t="e">
        <f>NA()</f>
        <v>#N/A</v>
      </c>
      <c r="AJ27" s="68" t="e">
        <f>NA()</f>
        <v>#N/A</v>
      </c>
      <c r="AK27" s="68" t="e">
        <f>NA()</f>
        <v>#N/A</v>
      </c>
      <c r="AL27" s="68" t="e">
        <f>NA()</f>
        <v>#N/A</v>
      </c>
      <c r="AM27" s="68" t="e">
        <f>NA()</f>
        <v>#N/A</v>
      </c>
      <c r="AN27" s="68" t="e">
        <f>NA()</f>
        <v>#N/A</v>
      </c>
      <c r="AO27" s="68" t="e">
        <f>NA()</f>
        <v>#N/A</v>
      </c>
      <c r="AP27" s="68" t="e">
        <f>NA()</f>
        <v>#N/A</v>
      </c>
      <c r="AQ27" s="68" t="e">
        <f>NA()</f>
        <v>#N/A</v>
      </c>
      <c r="AR27" s="68" t="e">
        <f>NA()</f>
        <v>#N/A</v>
      </c>
      <c r="AS27" s="68" t="e">
        <f>NA()</f>
        <v>#N/A</v>
      </c>
      <c r="AT27" s="68" t="e">
        <f>NA()</f>
        <v>#N/A</v>
      </c>
      <c r="AU27" s="68" t="e">
        <f>NA()</f>
        <v>#N/A</v>
      </c>
      <c r="AV27" s="68" t="e">
        <f>NA()</f>
        <v>#N/A</v>
      </c>
      <c r="AW27" s="68">
        <v>10</v>
      </c>
      <c r="AX27" s="68" t="e">
        <f>NA()</f>
        <v>#N/A</v>
      </c>
      <c r="AY27" s="68" t="e">
        <f>NA()</f>
        <v>#N/A</v>
      </c>
      <c r="AZ27" s="68">
        <v>5</v>
      </c>
      <c r="BA27" s="68">
        <v>2</v>
      </c>
      <c r="BB27" s="68">
        <v>3</v>
      </c>
      <c r="BC27" s="68" t="e">
        <f>NA()</f>
        <v>#N/A</v>
      </c>
      <c r="BD27" s="68">
        <v>2</v>
      </c>
      <c r="BE27" s="68" t="e">
        <f>NA()</f>
        <v>#N/A</v>
      </c>
      <c r="BF27" s="68" t="e">
        <f>NA()</f>
        <v>#N/A</v>
      </c>
      <c r="BG27" s="68" t="e">
        <f>NA()</f>
        <v>#N/A</v>
      </c>
      <c r="BH27" s="68" t="e">
        <f>NA()</f>
        <v>#N/A</v>
      </c>
      <c r="BI27" s="68" t="e">
        <f>NA()</f>
        <v>#N/A</v>
      </c>
      <c r="BJ27" s="68" t="e">
        <f>NA()</f>
        <v>#N/A</v>
      </c>
      <c r="BK27" s="68" t="e">
        <f>NA()</f>
        <v>#N/A</v>
      </c>
      <c r="BL27" s="68" t="e">
        <f>NA()</f>
        <v>#N/A</v>
      </c>
      <c r="BM27" s="68" t="e">
        <f>NA()</f>
        <v>#N/A</v>
      </c>
      <c r="BN27" s="64" t="str">
        <f t="shared" si="5"/>
        <v>Jupiter Orbit</v>
      </c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8">
        <v>1</v>
      </c>
      <c r="CL27" s="66"/>
      <c r="CM27" s="66"/>
      <c r="CN27" s="68">
        <v>1</v>
      </c>
      <c r="CO27" s="68">
        <v>1</v>
      </c>
      <c r="CP27" s="68">
        <v>1</v>
      </c>
      <c r="CQ27" s="66"/>
      <c r="CR27" s="66">
        <v>1</v>
      </c>
      <c r="CS27" s="66"/>
      <c r="CT27" s="66"/>
      <c r="CU27" s="66"/>
      <c r="CV27" s="66"/>
      <c r="CW27" s="66"/>
      <c r="CX27" s="66"/>
      <c r="CY27" s="66"/>
      <c r="CZ27" s="66"/>
      <c r="DA27" s="66"/>
      <c r="DB27" s="66"/>
    </row>
    <row r="28" spans="1:106" ht="12" customHeight="1" x14ac:dyDescent="0.15">
      <c r="A28" s="4"/>
      <c r="B28" s="97"/>
      <c r="C28" s="100"/>
      <c r="D28" s="103"/>
      <c r="E28" s="100"/>
      <c r="F28" s="105"/>
      <c r="G28" s="106"/>
      <c r="H28" s="100"/>
      <c r="I28" s="100"/>
      <c r="J28" s="69"/>
      <c r="K28" s="13">
        <v>4</v>
      </c>
      <c r="L28" s="14"/>
      <c r="M28" s="13" t="str">
        <f>_xlfn.XLOOKUP(L28, $V$5:$V$10, $W$5:$W$10, "", 0)</f>
        <v/>
      </c>
      <c r="N28" s="13" t="str">
        <f>IF(L28="Ion Thruster", 5 * G28, _xlfn.XLOOKUP(L28, $V$5:$V$10, $X$5:$X$10, "", 0))</f>
        <v/>
      </c>
      <c r="O28" s="15"/>
      <c r="P28" s="13" t="str">
        <f t="shared" si="18"/>
        <v/>
      </c>
      <c r="Q28" s="13" t="str">
        <f t="shared" si="19"/>
        <v/>
      </c>
      <c r="R28" s="80"/>
      <c r="S28" s="82"/>
      <c r="T28" s="44"/>
      <c r="U28" s="5"/>
      <c r="V28" s="66"/>
      <c r="W28" s="66"/>
      <c r="X28" s="66"/>
      <c r="Y28" s="85"/>
      <c r="Z28" s="64" t="s">
        <v>55</v>
      </c>
      <c r="AA28" s="68" t="e">
        <f>NA()</f>
        <v>#N/A</v>
      </c>
      <c r="AB28" s="68" t="e">
        <f>NA()</f>
        <v>#N/A</v>
      </c>
      <c r="AC28" s="68" t="e">
        <f>NA()</f>
        <v>#N/A</v>
      </c>
      <c r="AD28" s="68" t="e">
        <f>NA()</f>
        <v>#N/A</v>
      </c>
      <c r="AE28" s="68" t="e">
        <f>NA()</f>
        <v>#N/A</v>
      </c>
      <c r="AF28" s="68" t="e">
        <f>NA()</f>
        <v>#N/A</v>
      </c>
      <c r="AG28" s="68" t="e">
        <f>NA()</f>
        <v>#N/A</v>
      </c>
      <c r="AH28" s="68" t="e">
        <f>NA()</f>
        <v>#N/A</v>
      </c>
      <c r="AI28" s="68" t="e">
        <f>NA()</f>
        <v>#N/A</v>
      </c>
      <c r="AJ28" s="68" t="e">
        <f>NA()</f>
        <v>#N/A</v>
      </c>
      <c r="AK28" s="68" t="e">
        <f>NA()</f>
        <v>#N/A</v>
      </c>
      <c r="AL28" s="68" t="e">
        <f>NA()</f>
        <v>#N/A</v>
      </c>
      <c r="AM28" s="68" t="e">
        <f>NA()</f>
        <v>#N/A</v>
      </c>
      <c r="AN28" s="68" t="e">
        <f>NA()</f>
        <v>#N/A</v>
      </c>
      <c r="AO28" s="68" t="e">
        <f>NA()</f>
        <v>#N/A</v>
      </c>
      <c r="AP28" s="68" t="e">
        <f>NA()</f>
        <v>#N/A</v>
      </c>
      <c r="AQ28" s="68" t="e">
        <f>NA()</f>
        <v>#N/A</v>
      </c>
      <c r="AR28" s="68" t="e">
        <f>NA()</f>
        <v>#N/A</v>
      </c>
      <c r="AS28" s="68" t="e">
        <f>NA()</f>
        <v>#N/A</v>
      </c>
      <c r="AT28" s="68" t="e">
        <f>NA()</f>
        <v>#N/A</v>
      </c>
      <c r="AU28" s="68" t="e">
        <f>NA()</f>
        <v>#N/A</v>
      </c>
      <c r="AV28" s="68" t="e">
        <f>NA()</f>
        <v>#N/A</v>
      </c>
      <c r="AW28" s="68">
        <v>5</v>
      </c>
      <c r="AX28" s="68">
        <v>5</v>
      </c>
      <c r="AY28" s="68" t="e">
        <f>NA()</f>
        <v>#N/A</v>
      </c>
      <c r="AZ28" s="68" t="e">
        <f>NA()</f>
        <v>#N/A</v>
      </c>
      <c r="BA28" s="68" t="e">
        <f>NA()</f>
        <v>#N/A</v>
      </c>
      <c r="BB28" s="68" t="e">
        <f>NA()</f>
        <v>#N/A</v>
      </c>
      <c r="BC28" s="68" t="e">
        <f>NA()</f>
        <v>#N/A</v>
      </c>
      <c r="BD28" s="68" t="e">
        <f>NA()</f>
        <v>#N/A</v>
      </c>
      <c r="BE28" s="68" t="e">
        <f>NA()</f>
        <v>#N/A</v>
      </c>
      <c r="BF28" s="68" t="e">
        <f>NA()</f>
        <v>#N/A</v>
      </c>
      <c r="BG28" s="68" t="e">
        <f>NA()</f>
        <v>#N/A</v>
      </c>
      <c r="BH28" s="68" t="e">
        <f>NA()</f>
        <v>#N/A</v>
      </c>
      <c r="BI28" s="68" t="e">
        <f>NA()</f>
        <v>#N/A</v>
      </c>
      <c r="BJ28" s="68" t="e">
        <f>NA()</f>
        <v>#N/A</v>
      </c>
      <c r="BK28" s="68" t="e">
        <f>NA()</f>
        <v>#N/A</v>
      </c>
      <c r="BL28" s="68" t="e">
        <f>NA()</f>
        <v>#N/A</v>
      </c>
      <c r="BM28" s="68" t="e">
        <f>NA()</f>
        <v>#N/A</v>
      </c>
      <c r="BN28" s="64" t="str">
        <f t="shared" si="5"/>
        <v>Callisto</v>
      </c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8">
        <v>1</v>
      </c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</row>
    <row r="29" spans="1:106" ht="12" customHeight="1" x14ac:dyDescent="0.15">
      <c r="A29" s="4"/>
      <c r="B29" s="98"/>
      <c r="C29" s="101"/>
      <c r="D29" s="104"/>
      <c r="E29" s="101"/>
      <c r="F29" s="105"/>
      <c r="G29" s="107"/>
      <c r="H29" s="101"/>
      <c r="I29" s="101"/>
      <c r="J29" s="70"/>
      <c r="K29" s="87"/>
      <c r="L29" s="88"/>
      <c r="M29" s="88"/>
      <c r="N29" s="89"/>
      <c r="O29" s="16" t="s">
        <v>47</v>
      </c>
      <c r="P29" s="17" t="str">
        <f t="shared" ref="P29" si="20">IF(J25="","",J25+SUM(P25:P28))</f>
        <v/>
      </c>
      <c r="Q29" s="17" t="str">
        <f>IF(B25="", "", SUM(Q25:Q28))</f>
        <v/>
      </c>
      <c r="R29" s="18" t="s">
        <v>41</v>
      </c>
      <c r="S29" s="19" t="str">
        <f t="shared" ref="S29" si="21">IF($B25="","",IF(Q29 &gt;= S27, "Y", "N"))</f>
        <v/>
      </c>
      <c r="T29" s="46"/>
      <c r="U29" s="5"/>
      <c r="V29" s="66"/>
      <c r="W29" s="66"/>
      <c r="X29" s="66"/>
      <c r="Y29" s="85"/>
      <c r="Z29" s="64" t="s">
        <v>56</v>
      </c>
      <c r="AA29" s="68" t="e">
        <f>NA()</f>
        <v>#N/A</v>
      </c>
      <c r="AB29" s="68" t="e">
        <f>NA()</f>
        <v>#N/A</v>
      </c>
      <c r="AC29" s="68" t="e">
        <f>NA()</f>
        <v>#N/A</v>
      </c>
      <c r="AD29" s="68" t="e">
        <f>NA()</f>
        <v>#N/A</v>
      </c>
      <c r="AE29" s="68" t="e">
        <f>NA()</f>
        <v>#N/A</v>
      </c>
      <c r="AF29" s="68" t="e">
        <f>NA()</f>
        <v>#N/A</v>
      </c>
      <c r="AG29" s="68" t="e">
        <f>NA()</f>
        <v>#N/A</v>
      </c>
      <c r="AH29" s="68" t="e">
        <f>NA()</f>
        <v>#N/A</v>
      </c>
      <c r="AI29" s="68" t="e">
        <f>NA()</f>
        <v>#N/A</v>
      </c>
      <c r="AJ29" s="68" t="e">
        <f>NA()</f>
        <v>#N/A</v>
      </c>
      <c r="AK29" s="68" t="e">
        <f>NA()</f>
        <v>#N/A</v>
      </c>
      <c r="AL29" s="68" t="e">
        <f>NA()</f>
        <v>#N/A</v>
      </c>
      <c r="AM29" s="68" t="e">
        <f>NA()</f>
        <v>#N/A</v>
      </c>
      <c r="AN29" s="68" t="e">
        <f>NA()</f>
        <v>#N/A</v>
      </c>
      <c r="AO29" s="68" t="e">
        <f>NA()</f>
        <v>#N/A</v>
      </c>
      <c r="AP29" s="68" t="e">
        <f>NA()</f>
        <v>#N/A</v>
      </c>
      <c r="AQ29" s="68" t="e">
        <f>NA()</f>
        <v>#N/A</v>
      </c>
      <c r="AR29" s="68" t="e">
        <f>NA()</f>
        <v>#N/A</v>
      </c>
      <c r="AS29" s="68" t="e">
        <f>NA()</f>
        <v>#N/A</v>
      </c>
      <c r="AT29" s="68" t="e">
        <f>NA()</f>
        <v>#N/A</v>
      </c>
      <c r="AU29" s="68" t="e">
        <f>NA()</f>
        <v>#N/A</v>
      </c>
      <c r="AV29" s="68" t="e">
        <f>NA()</f>
        <v>#N/A</v>
      </c>
      <c r="AW29" s="68" t="e">
        <f>NA()</f>
        <v>#N/A</v>
      </c>
      <c r="AX29" s="68">
        <v>2</v>
      </c>
      <c r="AY29" s="68" t="e">
        <f>NA()</f>
        <v>#N/A</v>
      </c>
      <c r="AZ29" s="68" t="e">
        <f>NA()</f>
        <v>#N/A</v>
      </c>
      <c r="BA29" s="68" t="e">
        <f>NA()</f>
        <v>#N/A</v>
      </c>
      <c r="BB29" s="68" t="e">
        <f>NA()</f>
        <v>#N/A</v>
      </c>
      <c r="BC29" s="68" t="e">
        <f>NA()</f>
        <v>#N/A</v>
      </c>
      <c r="BD29" s="68" t="e">
        <f>NA()</f>
        <v>#N/A</v>
      </c>
      <c r="BE29" s="68" t="e">
        <f>NA()</f>
        <v>#N/A</v>
      </c>
      <c r="BF29" s="68" t="e">
        <f>NA()</f>
        <v>#N/A</v>
      </c>
      <c r="BG29" s="68" t="e">
        <f>NA()</f>
        <v>#N/A</v>
      </c>
      <c r="BH29" s="68" t="e">
        <f>NA()</f>
        <v>#N/A</v>
      </c>
      <c r="BI29" s="68" t="e">
        <f>NA()</f>
        <v>#N/A</v>
      </c>
      <c r="BJ29" s="68" t="e">
        <f>NA()</f>
        <v>#N/A</v>
      </c>
      <c r="BK29" s="68" t="e">
        <f>NA()</f>
        <v>#N/A</v>
      </c>
      <c r="BL29" s="68" t="e">
        <f>NA()</f>
        <v>#N/A</v>
      </c>
      <c r="BM29" s="68" t="e">
        <f>NA()</f>
        <v>#N/A</v>
      </c>
      <c r="BN29" s="64" t="str">
        <f t="shared" si="5"/>
        <v>Europa</v>
      </c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8">
        <v>1</v>
      </c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</row>
    <row r="30" spans="1:106" ht="12" customHeight="1" x14ac:dyDescent="0.15">
      <c r="A30" s="4"/>
      <c r="B30" s="96"/>
      <c r="C30" s="99" t="str">
        <f t="shared" ref="C30" si="22">IF(B30="", "", "to")</f>
        <v/>
      </c>
      <c r="D30" s="102"/>
      <c r="E30" s="99" t="str" cm="1">
        <f t="array" ref="E30">IF(B30="", "", _xlfn.XLOOKUP(B30, Origins, _xlfn.XLOOKUP(D30, Destinations, Maneuver_Years, ""), ""))</f>
        <v/>
      </c>
      <c r="F30" s="105"/>
      <c r="G30" s="106" t="str">
        <f>IF(B30="","",ROUNDUP(E30*F30,0))</f>
        <v/>
      </c>
      <c r="H30" s="100" t="str" cm="1">
        <f t="array" ref="H30">IF(B30="", "", _xlfn.XLOOKUP(B30, Origins, _xlfn.XLOOKUP(D30, Destinations, Maneuver_Difficulties,"")))</f>
        <v/>
      </c>
      <c r="I30" s="100" t="str">
        <f t="shared" ref="I30" si="23">IF(AND(F30&lt;1, F30&gt;0), ROUNDUP(H30/F30, 0), H30)</f>
        <v/>
      </c>
      <c r="J30" s="69"/>
      <c r="K30" s="13">
        <v>1</v>
      </c>
      <c r="L30" s="14"/>
      <c r="M30" s="13" t="str">
        <f>_xlfn.XLOOKUP(L30, $V$5:$V$10, $W$5:$W$10, "", 0)</f>
        <v/>
      </c>
      <c r="N30" s="13" t="str">
        <f>IF(L30="Ion Thruster", 5 * G30, _xlfn.XLOOKUP(L30, $V$5:$V$10, $X$5:$X$10, "", 0))</f>
        <v/>
      </c>
      <c r="O30" s="15"/>
      <c r="P30" s="13" t="str">
        <f t="shared" ref="P30:P33" si="24">IF(M30="", "", M30*O30)</f>
        <v/>
      </c>
      <c r="Q30" s="13" t="str">
        <f t="shared" ref="Q30:Q33" si="25">IF(N30="", "", N30*O30)</f>
        <v/>
      </c>
      <c r="R30" s="71"/>
      <c r="S30" s="72"/>
      <c r="T30" s="43"/>
      <c r="U30" s="5"/>
      <c r="V30" s="66"/>
      <c r="W30" s="66"/>
      <c r="X30" s="66"/>
      <c r="Y30" s="85"/>
      <c r="Z30" s="64" t="s">
        <v>57</v>
      </c>
      <c r="AA30" s="68" t="e">
        <f>NA()</f>
        <v>#N/A</v>
      </c>
      <c r="AB30" s="68" t="e">
        <f>NA()</f>
        <v>#N/A</v>
      </c>
      <c r="AC30" s="68" t="e">
        <f>NA()</f>
        <v>#N/A</v>
      </c>
      <c r="AD30" s="68" t="e">
        <f>NA()</f>
        <v>#N/A</v>
      </c>
      <c r="AE30" s="68" t="e">
        <f>NA()</f>
        <v>#N/A</v>
      </c>
      <c r="AF30" s="68" t="e">
        <f>NA()</f>
        <v>#N/A</v>
      </c>
      <c r="AG30" s="68" t="e">
        <f>NA()</f>
        <v>#N/A</v>
      </c>
      <c r="AH30" s="68" t="e">
        <f>NA()</f>
        <v>#N/A</v>
      </c>
      <c r="AI30" s="68" t="e">
        <f>NA()</f>
        <v>#N/A</v>
      </c>
      <c r="AJ30" s="68" t="e">
        <f>NA()</f>
        <v>#N/A</v>
      </c>
      <c r="AK30" s="68" t="e">
        <f>NA()</f>
        <v>#N/A</v>
      </c>
      <c r="AL30" s="68" t="e">
        <f>NA()</f>
        <v>#N/A</v>
      </c>
      <c r="AM30" s="68" t="e">
        <f>NA()</f>
        <v>#N/A</v>
      </c>
      <c r="AN30" s="68" t="e">
        <f>NA()</f>
        <v>#N/A</v>
      </c>
      <c r="AO30" s="68" t="e">
        <f>NA()</f>
        <v>#N/A</v>
      </c>
      <c r="AP30" s="68" t="e">
        <f>NA()</f>
        <v>#N/A</v>
      </c>
      <c r="AQ30" s="68" t="e">
        <f>NA()</f>
        <v>#N/A</v>
      </c>
      <c r="AR30" s="68" t="e">
        <f>NA()</f>
        <v>#N/A</v>
      </c>
      <c r="AS30" s="68" t="e">
        <f>NA()</f>
        <v>#N/A</v>
      </c>
      <c r="AT30" s="68" t="e">
        <f>NA()</f>
        <v>#N/A</v>
      </c>
      <c r="AU30" s="68" t="e">
        <f>NA()</f>
        <v>#N/A</v>
      </c>
      <c r="AV30" s="68" t="e">
        <f>NA()</f>
        <v>#N/A</v>
      </c>
      <c r="AW30" s="68" t="e">
        <f>NA()</f>
        <v>#N/A</v>
      </c>
      <c r="AX30" s="68">
        <v>3</v>
      </c>
      <c r="AY30" s="68" t="e">
        <f>NA()</f>
        <v>#N/A</v>
      </c>
      <c r="AZ30" s="68" t="e">
        <f>NA()</f>
        <v>#N/A</v>
      </c>
      <c r="BA30" s="68" t="e">
        <f>NA()</f>
        <v>#N/A</v>
      </c>
      <c r="BB30" s="68" t="e">
        <f>NA()</f>
        <v>#N/A</v>
      </c>
      <c r="BC30" s="68">
        <v>2</v>
      </c>
      <c r="BD30" s="68" t="e">
        <f>NA()</f>
        <v>#N/A</v>
      </c>
      <c r="BE30" s="68" t="e">
        <f>NA()</f>
        <v>#N/A</v>
      </c>
      <c r="BF30" s="68" t="e">
        <f>NA()</f>
        <v>#N/A</v>
      </c>
      <c r="BG30" s="68" t="e">
        <f>NA()</f>
        <v>#N/A</v>
      </c>
      <c r="BH30" s="68" t="e">
        <f>NA()</f>
        <v>#N/A</v>
      </c>
      <c r="BI30" s="68" t="e">
        <f>NA()</f>
        <v>#N/A</v>
      </c>
      <c r="BJ30" s="68" t="e">
        <f>NA()</f>
        <v>#N/A</v>
      </c>
      <c r="BK30" s="68" t="e">
        <f>NA()</f>
        <v>#N/A</v>
      </c>
      <c r="BL30" s="68" t="e">
        <f>NA()</f>
        <v>#N/A</v>
      </c>
      <c r="BM30" s="68" t="e">
        <f>NA()</f>
        <v>#N/A</v>
      </c>
      <c r="BN30" s="64" t="str">
        <f t="shared" si="5"/>
        <v>Ganymede Orbit</v>
      </c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8">
        <v>1</v>
      </c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</row>
    <row r="31" spans="1:106" ht="12" customHeight="1" x14ac:dyDescent="0.15">
      <c r="A31" s="4"/>
      <c r="B31" s="97"/>
      <c r="C31" s="100"/>
      <c r="D31" s="103"/>
      <c r="E31" s="100"/>
      <c r="F31" s="105"/>
      <c r="G31" s="106"/>
      <c r="H31" s="100"/>
      <c r="I31" s="100"/>
      <c r="J31" s="69"/>
      <c r="K31" s="13">
        <v>2</v>
      </c>
      <c r="L31" s="14"/>
      <c r="M31" s="13" t="str">
        <f>_xlfn.XLOOKUP(L31, $V$5:$V$10, $W$5:$W$10, "", 0)</f>
        <v/>
      </c>
      <c r="N31" s="13" t="str">
        <f>IF(L31="Ion Thruster", 5 * G31, _xlfn.XLOOKUP(L31, $V$5:$V$10, $X$5:$X$10, "", 0))</f>
        <v/>
      </c>
      <c r="O31" s="15"/>
      <c r="P31" s="13" t="str">
        <f t="shared" si="24"/>
        <v/>
      </c>
      <c r="Q31" s="13" t="str">
        <f t="shared" si="25"/>
        <v/>
      </c>
      <c r="R31" s="73"/>
      <c r="S31" s="74"/>
      <c r="T31" s="44"/>
      <c r="U31" s="5"/>
      <c r="V31" s="66"/>
      <c r="W31" s="66"/>
      <c r="X31" s="66"/>
      <c r="Y31" s="85"/>
      <c r="Z31" s="64" t="s">
        <v>59</v>
      </c>
      <c r="AA31" s="68" t="e">
        <f>NA()</f>
        <v>#N/A</v>
      </c>
      <c r="AB31" s="68" t="e">
        <f>NA()</f>
        <v>#N/A</v>
      </c>
      <c r="AC31" s="68" t="e">
        <f>NA()</f>
        <v>#N/A</v>
      </c>
      <c r="AD31" s="68" t="e">
        <f>NA()</f>
        <v>#N/A</v>
      </c>
      <c r="AE31" s="68" t="e">
        <f>NA()</f>
        <v>#N/A</v>
      </c>
      <c r="AF31" s="68" t="e">
        <f>NA()</f>
        <v>#N/A</v>
      </c>
      <c r="AG31" s="68" t="e">
        <f>NA()</f>
        <v>#N/A</v>
      </c>
      <c r="AH31" s="68" t="e">
        <f>NA()</f>
        <v>#N/A</v>
      </c>
      <c r="AI31" s="68" t="e">
        <f>NA()</f>
        <v>#N/A</v>
      </c>
      <c r="AJ31" s="68" t="e">
        <f>NA()</f>
        <v>#N/A</v>
      </c>
      <c r="AK31" s="68" t="e">
        <f>NA()</f>
        <v>#N/A</v>
      </c>
      <c r="AL31" s="68" t="e">
        <f>NA()</f>
        <v>#N/A</v>
      </c>
      <c r="AM31" s="68" t="e">
        <f>NA()</f>
        <v>#N/A</v>
      </c>
      <c r="AN31" s="68" t="e">
        <f>NA()</f>
        <v>#N/A</v>
      </c>
      <c r="AO31" s="68" t="e">
        <f>NA()</f>
        <v>#N/A</v>
      </c>
      <c r="AP31" s="68" t="e">
        <f>NA()</f>
        <v>#N/A</v>
      </c>
      <c r="AQ31" s="68" t="e">
        <f>NA()</f>
        <v>#N/A</v>
      </c>
      <c r="AR31" s="68" t="e">
        <f>NA()</f>
        <v>#N/A</v>
      </c>
      <c r="AS31" s="68" t="e">
        <f>NA()</f>
        <v>#N/A</v>
      </c>
      <c r="AT31" s="68" t="e">
        <f>NA()</f>
        <v>#N/A</v>
      </c>
      <c r="AU31" s="68" t="e">
        <f>NA()</f>
        <v>#N/A</v>
      </c>
      <c r="AV31" s="68" t="e">
        <f>NA()</f>
        <v>#N/A</v>
      </c>
      <c r="AW31" s="68" t="e">
        <f>NA()</f>
        <v>#N/A</v>
      </c>
      <c r="AX31" s="68" t="e">
        <f>NA()</f>
        <v>#N/A</v>
      </c>
      <c r="AY31" s="68" t="e">
        <f>NA()</f>
        <v>#N/A</v>
      </c>
      <c r="AZ31" s="68" t="e">
        <f>NA()</f>
        <v>#N/A</v>
      </c>
      <c r="BA31" s="68" t="e">
        <f>NA()</f>
        <v>#N/A</v>
      </c>
      <c r="BB31" s="68">
        <v>2</v>
      </c>
      <c r="BC31" s="68" t="e">
        <f>NA()</f>
        <v>#N/A</v>
      </c>
      <c r="BD31" s="68" t="e">
        <f>NA()</f>
        <v>#N/A</v>
      </c>
      <c r="BE31" s="68" t="e">
        <f>NA()</f>
        <v>#N/A</v>
      </c>
      <c r="BF31" s="68" t="e">
        <f>NA()</f>
        <v>#N/A</v>
      </c>
      <c r="BG31" s="68" t="e">
        <f>NA()</f>
        <v>#N/A</v>
      </c>
      <c r="BH31" s="68" t="e">
        <f>NA()</f>
        <v>#N/A</v>
      </c>
      <c r="BI31" s="68" t="e">
        <f>NA()</f>
        <v>#N/A</v>
      </c>
      <c r="BJ31" s="68" t="e">
        <f>NA()</f>
        <v>#N/A</v>
      </c>
      <c r="BK31" s="68" t="e">
        <f>NA()</f>
        <v>#N/A</v>
      </c>
      <c r="BL31" s="68" t="e">
        <f>NA()</f>
        <v>#N/A</v>
      </c>
      <c r="BM31" s="68" t="e">
        <f>NA()</f>
        <v>#N/A</v>
      </c>
      <c r="BN31" s="64" t="str">
        <f t="shared" si="5"/>
        <v>Ganymede</v>
      </c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</row>
    <row r="32" spans="1:106" ht="12" customHeight="1" x14ac:dyDescent="0.15">
      <c r="A32" s="4"/>
      <c r="B32" s="97"/>
      <c r="C32" s="100"/>
      <c r="D32" s="103"/>
      <c r="E32" s="100"/>
      <c r="F32" s="105"/>
      <c r="G32" s="106"/>
      <c r="H32" s="100"/>
      <c r="I32" s="100"/>
      <c r="J32" s="69"/>
      <c r="K32" s="13">
        <v>3</v>
      </c>
      <c r="L32" s="14"/>
      <c r="M32" s="13" t="str">
        <f>_xlfn.XLOOKUP(L32, $V$5:$V$10, $W$5:$W$10, "", 0)</f>
        <v/>
      </c>
      <c r="N32" s="13" t="str">
        <f>IF(L32="Ion Thruster", 5 * G32, _xlfn.XLOOKUP(L32, $V$5:$V$10, $X$5:$X$10, "", 0))</f>
        <v/>
      </c>
      <c r="O32" s="15"/>
      <c r="P32" s="13" t="str">
        <f t="shared" si="24"/>
        <v/>
      </c>
      <c r="Q32" s="13" t="str">
        <f t="shared" si="25"/>
        <v/>
      </c>
      <c r="R32" s="79" t="s">
        <v>48</v>
      </c>
      <c r="S32" s="81" t="str">
        <f>IF(B30="", "", I30*P34)</f>
        <v/>
      </c>
      <c r="T32" s="45"/>
      <c r="U32" s="5"/>
      <c r="V32" s="66"/>
      <c r="W32" s="66"/>
      <c r="X32" s="66"/>
      <c r="Y32" s="85"/>
      <c r="Z32" s="64" t="s">
        <v>58</v>
      </c>
      <c r="AA32" s="68" t="e">
        <f>NA()</f>
        <v>#N/A</v>
      </c>
      <c r="AB32" s="68" t="e">
        <f>NA()</f>
        <v>#N/A</v>
      </c>
      <c r="AC32" s="68" t="e">
        <f>NA()</f>
        <v>#N/A</v>
      </c>
      <c r="AD32" s="68" t="e">
        <f>NA()</f>
        <v>#N/A</v>
      </c>
      <c r="AE32" s="68" t="e">
        <f>NA()</f>
        <v>#N/A</v>
      </c>
      <c r="AF32" s="68" t="e">
        <f>NA()</f>
        <v>#N/A</v>
      </c>
      <c r="AG32" s="68" t="e">
        <f>NA()</f>
        <v>#N/A</v>
      </c>
      <c r="AH32" s="68" t="e">
        <f>NA()</f>
        <v>#N/A</v>
      </c>
      <c r="AI32" s="68" t="e">
        <f>NA()</f>
        <v>#N/A</v>
      </c>
      <c r="AJ32" s="68" t="e">
        <f>NA()</f>
        <v>#N/A</v>
      </c>
      <c r="AK32" s="68" t="e">
        <f>NA()</f>
        <v>#N/A</v>
      </c>
      <c r="AL32" s="68" t="e">
        <f>NA()</f>
        <v>#N/A</v>
      </c>
      <c r="AM32" s="68" t="e">
        <f>NA()</f>
        <v>#N/A</v>
      </c>
      <c r="AN32" s="68" t="e">
        <f>NA()</f>
        <v>#N/A</v>
      </c>
      <c r="AO32" s="68" t="e">
        <f>NA()</f>
        <v>#N/A</v>
      </c>
      <c r="AP32" s="68" t="e">
        <f>NA()</f>
        <v>#N/A</v>
      </c>
      <c r="AQ32" s="68" t="e">
        <f>NA()</f>
        <v>#N/A</v>
      </c>
      <c r="AR32" s="68" t="e">
        <f>NA()</f>
        <v>#N/A</v>
      </c>
      <c r="AS32" s="68" t="e">
        <f>NA()</f>
        <v>#N/A</v>
      </c>
      <c r="AT32" s="68" t="e">
        <f>NA()</f>
        <v>#N/A</v>
      </c>
      <c r="AU32" s="68" t="e">
        <f>NA()</f>
        <v>#N/A</v>
      </c>
      <c r="AV32" s="68" t="e">
        <f>NA()</f>
        <v>#N/A</v>
      </c>
      <c r="AW32" s="68" t="e">
        <f>NA()</f>
        <v>#N/A</v>
      </c>
      <c r="AX32" s="68">
        <v>2</v>
      </c>
      <c r="AY32" s="68" t="e">
        <f>NA()</f>
        <v>#N/A</v>
      </c>
      <c r="AZ32" s="68" t="e">
        <f>NA()</f>
        <v>#N/A</v>
      </c>
      <c r="BA32" s="68" t="e">
        <f>NA()</f>
        <v>#N/A</v>
      </c>
      <c r="BB32" s="68" t="e">
        <f>NA()</f>
        <v>#N/A</v>
      </c>
      <c r="BC32" s="68" t="e">
        <f>NA()</f>
        <v>#N/A</v>
      </c>
      <c r="BD32" s="68" t="e">
        <f>NA()</f>
        <v>#N/A</v>
      </c>
      <c r="BE32" s="68" t="e">
        <f>NA()</f>
        <v>#N/A</v>
      </c>
      <c r="BF32" s="68" t="e">
        <f>NA()</f>
        <v>#N/A</v>
      </c>
      <c r="BG32" s="68" t="e">
        <f>NA()</f>
        <v>#N/A</v>
      </c>
      <c r="BH32" s="68" t="e">
        <f>NA()</f>
        <v>#N/A</v>
      </c>
      <c r="BI32" s="68" t="e">
        <f>NA()</f>
        <v>#N/A</v>
      </c>
      <c r="BJ32" s="68" t="e">
        <f>NA()</f>
        <v>#N/A</v>
      </c>
      <c r="BK32" s="68" t="e">
        <f>NA()</f>
        <v>#N/A</v>
      </c>
      <c r="BL32" s="68" t="e">
        <f>NA()</f>
        <v>#N/A</v>
      </c>
      <c r="BM32" s="68" t="e">
        <f>NA()</f>
        <v>#N/A</v>
      </c>
      <c r="BN32" s="64" t="str">
        <f t="shared" si="5"/>
        <v>Io</v>
      </c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8">
        <v>1</v>
      </c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</row>
    <row r="33" spans="1:106" ht="12" customHeight="1" x14ac:dyDescent="0.15">
      <c r="A33" s="4"/>
      <c r="B33" s="97"/>
      <c r="C33" s="100"/>
      <c r="D33" s="103"/>
      <c r="E33" s="100"/>
      <c r="F33" s="105"/>
      <c r="G33" s="106"/>
      <c r="H33" s="100"/>
      <c r="I33" s="100"/>
      <c r="J33" s="69"/>
      <c r="K33" s="13">
        <v>4</v>
      </c>
      <c r="L33" s="14"/>
      <c r="M33" s="13" t="str">
        <f>_xlfn.XLOOKUP(L33, $V$5:$V$10, $W$5:$W$10, "", 0)</f>
        <v/>
      </c>
      <c r="N33" s="13" t="str">
        <f>IF(L33="Ion Thruster", 5 * G33, _xlfn.XLOOKUP(L33, $V$5:$V$10, $X$5:$X$10, "", 0))</f>
        <v/>
      </c>
      <c r="O33" s="15"/>
      <c r="P33" s="13" t="str">
        <f t="shared" si="24"/>
        <v/>
      </c>
      <c r="Q33" s="13" t="str">
        <f t="shared" si="25"/>
        <v/>
      </c>
      <c r="R33" s="80"/>
      <c r="S33" s="82"/>
      <c r="T33" s="44"/>
      <c r="U33" s="5"/>
      <c r="V33" s="66"/>
      <c r="W33" s="66"/>
      <c r="X33" s="66"/>
      <c r="Y33" s="85"/>
      <c r="Z33" s="64" t="s">
        <v>52</v>
      </c>
      <c r="AA33" s="68" t="e">
        <f>NA()</f>
        <v>#N/A</v>
      </c>
      <c r="AB33" s="68" t="e">
        <f>NA()</f>
        <v>#N/A</v>
      </c>
      <c r="AC33" s="68" t="e">
        <f>NA()</f>
        <v>#N/A</v>
      </c>
      <c r="AD33" s="68" t="e">
        <f>NA()</f>
        <v>#N/A</v>
      </c>
      <c r="AE33" s="68" t="e">
        <f>NA()</f>
        <v>#N/A</v>
      </c>
      <c r="AF33" s="68" t="e">
        <f>NA()</f>
        <v>#N/A</v>
      </c>
      <c r="AG33" s="68" t="e">
        <f>NA()</f>
        <v>#N/A</v>
      </c>
      <c r="AH33" s="68" t="e">
        <f>NA()</f>
        <v>#N/A</v>
      </c>
      <c r="AI33" s="68">
        <v>3</v>
      </c>
      <c r="AJ33" s="68" t="e">
        <f>NA()</f>
        <v>#N/A</v>
      </c>
      <c r="AK33" s="68" t="e">
        <f>NA()</f>
        <v>#N/A</v>
      </c>
      <c r="AL33" s="68" t="e">
        <f>NA()</f>
        <v>#N/A</v>
      </c>
      <c r="AM33" s="68" t="e">
        <f>NA()</f>
        <v>#N/A</v>
      </c>
      <c r="AN33" s="68" t="e">
        <f>NA()</f>
        <v>#N/A</v>
      </c>
      <c r="AO33" s="68" t="e">
        <f>NA()</f>
        <v>#N/A</v>
      </c>
      <c r="AP33" s="68" t="e">
        <f>NA()</f>
        <v>#N/A</v>
      </c>
      <c r="AQ33" s="68" t="e">
        <f>NA()</f>
        <v>#N/A</v>
      </c>
      <c r="AR33" s="68" t="e">
        <f>NA()</f>
        <v>#N/A</v>
      </c>
      <c r="AS33" s="68" t="e">
        <f>NA()</f>
        <v>#N/A</v>
      </c>
      <c r="AT33" s="68" t="e">
        <f>NA()</f>
        <v>#N/A</v>
      </c>
      <c r="AU33" s="68" t="e">
        <f>NA()</f>
        <v>#N/A</v>
      </c>
      <c r="AV33" s="68" t="e">
        <f>NA()</f>
        <v>#N/A</v>
      </c>
      <c r="AW33" s="68" t="e">
        <f>NA()</f>
        <v>#N/A</v>
      </c>
      <c r="AX33" s="68" t="e">
        <f>NA()</f>
        <v>#N/A</v>
      </c>
      <c r="AY33" s="68" t="e">
        <f>NA()</f>
        <v>#N/A</v>
      </c>
      <c r="AZ33" s="68" t="e">
        <f>NA()</f>
        <v>#N/A</v>
      </c>
      <c r="BA33" s="68" t="e">
        <f>NA()</f>
        <v>#N/A</v>
      </c>
      <c r="BB33" s="68" t="e">
        <f>NA()</f>
        <v>#N/A</v>
      </c>
      <c r="BC33" s="68" t="e">
        <f>NA()</f>
        <v>#N/A</v>
      </c>
      <c r="BD33" s="68" t="e">
        <f>NA()</f>
        <v>#N/A</v>
      </c>
      <c r="BE33" s="68" t="e">
        <f>NA()</f>
        <v>#N/A</v>
      </c>
      <c r="BF33" s="68">
        <v>7</v>
      </c>
      <c r="BG33" s="68">
        <v>1</v>
      </c>
      <c r="BH33" s="68" t="e">
        <f>NA()</f>
        <v>#N/A</v>
      </c>
      <c r="BI33" s="68" t="e">
        <f>NA()</f>
        <v>#N/A</v>
      </c>
      <c r="BJ33" s="68" t="e">
        <f>NA()</f>
        <v>#N/A</v>
      </c>
      <c r="BK33" s="68" t="e">
        <f>NA()</f>
        <v>#N/A</v>
      </c>
      <c r="BL33" s="68">
        <v>0</v>
      </c>
      <c r="BM33" s="68" t="e">
        <f>NA()</f>
        <v>#N/A</v>
      </c>
      <c r="BN33" s="64" t="str">
        <f t="shared" si="5"/>
        <v>Saturn Fly-by</v>
      </c>
      <c r="BO33" s="66"/>
      <c r="BP33" s="66"/>
      <c r="BQ33" s="66"/>
      <c r="BR33" s="66"/>
      <c r="BS33" s="66"/>
      <c r="BT33" s="66"/>
      <c r="BU33" s="66"/>
      <c r="BV33" s="66"/>
      <c r="BW33" s="68">
        <v>3</v>
      </c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8">
        <v>1</v>
      </c>
      <c r="CU33" s="66"/>
      <c r="CV33" s="66"/>
      <c r="CW33" s="66"/>
      <c r="CX33" s="66"/>
      <c r="CY33" s="66"/>
      <c r="CZ33" s="68">
        <v>5</v>
      </c>
      <c r="DA33" s="68"/>
      <c r="DB33" s="66"/>
    </row>
    <row r="34" spans="1:106" ht="12" customHeight="1" x14ac:dyDescent="0.15">
      <c r="A34" s="4"/>
      <c r="B34" s="98"/>
      <c r="C34" s="101"/>
      <c r="D34" s="104"/>
      <c r="E34" s="101"/>
      <c r="F34" s="105"/>
      <c r="G34" s="107"/>
      <c r="H34" s="101"/>
      <c r="I34" s="101"/>
      <c r="J34" s="70"/>
      <c r="K34" s="87"/>
      <c r="L34" s="88"/>
      <c r="M34" s="88"/>
      <c r="N34" s="89"/>
      <c r="O34" s="16" t="s">
        <v>47</v>
      </c>
      <c r="P34" s="17" t="str">
        <f t="shared" ref="P34" si="26">IF(J30="","",J30+SUM(P30:P33))</f>
        <v/>
      </c>
      <c r="Q34" s="17" t="str">
        <f>IF(B30="", "", SUM(Q30:Q33))</f>
        <v/>
      </c>
      <c r="R34" s="18" t="s">
        <v>41</v>
      </c>
      <c r="S34" s="19" t="str">
        <f t="shared" ref="S34" si="27">IF($B30="","",IF(Q34 &gt;= S32, "Y", "N"))</f>
        <v/>
      </c>
      <c r="T34" s="47"/>
      <c r="U34" s="5"/>
      <c r="V34" s="66"/>
      <c r="W34" s="66"/>
      <c r="X34" s="66"/>
      <c r="Y34" s="85"/>
      <c r="Z34" s="64" t="s">
        <v>61</v>
      </c>
      <c r="AA34" s="68" t="e">
        <f>NA()</f>
        <v>#N/A</v>
      </c>
      <c r="AB34" s="68" t="e">
        <f>NA()</f>
        <v>#N/A</v>
      </c>
      <c r="AC34" s="68" t="e">
        <f>NA()</f>
        <v>#N/A</v>
      </c>
      <c r="AD34" s="68" t="e">
        <f>NA()</f>
        <v>#N/A</v>
      </c>
      <c r="AE34" s="68" t="e">
        <f>NA()</f>
        <v>#N/A</v>
      </c>
      <c r="AF34" s="68" t="e">
        <f>NA()</f>
        <v>#N/A</v>
      </c>
      <c r="AG34" s="68" t="e">
        <f>NA()</f>
        <v>#N/A</v>
      </c>
      <c r="AH34" s="68" t="e">
        <f>NA()</f>
        <v>#N/A</v>
      </c>
      <c r="AI34" s="68" t="e">
        <f>NA()</f>
        <v>#N/A</v>
      </c>
      <c r="AJ34" s="68" t="e">
        <f>NA()</f>
        <v>#N/A</v>
      </c>
      <c r="AK34" s="68" t="e">
        <f>NA()</f>
        <v>#N/A</v>
      </c>
      <c r="AL34" s="68" t="e">
        <f>NA()</f>
        <v>#N/A</v>
      </c>
      <c r="AM34" s="68" t="e">
        <f>NA()</f>
        <v>#N/A</v>
      </c>
      <c r="AN34" s="68" t="e">
        <f>NA()</f>
        <v>#N/A</v>
      </c>
      <c r="AO34" s="68" t="e">
        <f>NA()</f>
        <v>#N/A</v>
      </c>
      <c r="AP34" s="68" t="e">
        <f>NA()</f>
        <v>#N/A</v>
      </c>
      <c r="AQ34" s="68" t="e">
        <f>NA()</f>
        <v>#N/A</v>
      </c>
      <c r="AR34" s="68" t="e">
        <f>NA()</f>
        <v>#N/A</v>
      </c>
      <c r="AS34" s="68" t="e">
        <f>NA()</f>
        <v>#N/A</v>
      </c>
      <c r="AT34" s="68" t="e">
        <f>NA()</f>
        <v>#N/A</v>
      </c>
      <c r="AU34" s="68" t="e">
        <f>NA()</f>
        <v>#N/A</v>
      </c>
      <c r="AV34" s="68" t="e">
        <f>NA()</f>
        <v>#N/A</v>
      </c>
      <c r="AW34" s="68" t="e">
        <f>NA()</f>
        <v>#N/A</v>
      </c>
      <c r="AX34" s="68" t="e">
        <f>NA()</f>
        <v>#N/A</v>
      </c>
      <c r="AY34" s="68" t="e">
        <f>NA()</f>
        <v>#N/A</v>
      </c>
      <c r="AZ34" s="68" t="e">
        <f>NA()</f>
        <v>#N/A</v>
      </c>
      <c r="BA34" s="68" t="e">
        <f>NA()</f>
        <v>#N/A</v>
      </c>
      <c r="BB34" s="68" t="e">
        <f>NA()</f>
        <v>#N/A</v>
      </c>
      <c r="BC34" s="68" t="e">
        <f>NA()</f>
        <v>#N/A</v>
      </c>
      <c r="BD34" s="68" t="e">
        <f>NA()</f>
        <v>#N/A</v>
      </c>
      <c r="BE34" s="68">
        <v>7</v>
      </c>
      <c r="BF34" s="68" t="e">
        <f>NA()</f>
        <v>#N/A</v>
      </c>
      <c r="BG34" s="68" t="e">
        <f>NA()</f>
        <v>#N/A</v>
      </c>
      <c r="BH34" s="68">
        <v>2</v>
      </c>
      <c r="BI34" s="68">
        <v>1</v>
      </c>
      <c r="BJ34" s="68">
        <v>1</v>
      </c>
      <c r="BK34" s="68">
        <v>2</v>
      </c>
      <c r="BL34" s="68" t="e">
        <f>NA()</f>
        <v>#N/A</v>
      </c>
      <c r="BM34" s="68" t="e">
        <f>NA()</f>
        <v>#N/A</v>
      </c>
      <c r="BN34" s="64" t="str">
        <f t="shared" si="5"/>
        <v>Saturn Orbit</v>
      </c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8">
        <v>1</v>
      </c>
      <c r="CT34" s="66"/>
      <c r="CU34" s="68"/>
      <c r="CV34" s="68">
        <v>1</v>
      </c>
      <c r="CW34" s="68"/>
      <c r="CX34" s="68"/>
      <c r="CY34" s="68">
        <v>1</v>
      </c>
      <c r="CZ34" s="66"/>
      <c r="DA34" s="66"/>
      <c r="DB34" s="66"/>
    </row>
    <row r="35" spans="1:106" ht="12" customHeight="1" x14ac:dyDescent="0.15">
      <c r="A35" s="4"/>
      <c r="B35" s="96"/>
      <c r="C35" s="99" t="str">
        <f t="shared" ref="C35" si="28">IF(B35="", "", "to")</f>
        <v/>
      </c>
      <c r="D35" s="102"/>
      <c r="E35" s="99" t="str" cm="1">
        <f t="array" ref="E35">IF(B35="", "", _xlfn.XLOOKUP(B35, Origins, _xlfn.XLOOKUP(D35, Destinations, Maneuver_Years, ""), ""))</f>
        <v/>
      </c>
      <c r="F35" s="105"/>
      <c r="G35" s="106" t="str">
        <f>IF(B35="","",ROUNDUP(E35*F35,0))</f>
        <v/>
      </c>
      <c r="H35" s="100" t="str" cm="1">
        <f t="array" ref="H35">IF(B35="", "", _xlfn.XLOOKUP(B35, Origins, _xlfn.XLOOKUP(D35, Destinations, Maneuver_Difficulties,"")))</f>
        <v/>
      </c>
      <c r="I35" s="100" t="str">
        <f t="shared" ref="I35" si="29">IF(AND(F35&lt;1, F35&gt;0), ROUNDUP(H35/F35, 0), H35)</f>
        <v/>
      </c>
      <c r="J35" s="69"/>
      <c r="K35" s="13">
        <v>1</v>
      </c>
      <c r="L35" s="14"/>
      <c r="M35" s="13" t="str">
        <f>_xlfn.XLOOKUP(L35, $V$5:$V$10, $W$5:$W$10, "", 0)</f>
        <v/>
      </c>
      <c r="N35" s="13" t="str">
        <f>IF(L35="Ion Thruster", 5 * G35, _xlfn.XLOOKUP(L35, $V$5:$V$10, $X$5:$X$10, "", 0))</f>
        <v/>
      </c>
      <c r="O35" s="15"/>
      <c r="P35" s="13" t="str">
        <f t="shared" ref="P35:P38" si="30">IF(M35="", "", M35*O35)</f>
        <v/>
      </c>
      <c r="Q35" s="13" t="str">
        <f t="shared" ref="Q35:Q38" si="31">IF(N35="", "", N35*O35)</f>
        <v/>
      </c>
      <c r="R35" s="71"/>
      <c r="S35" s="72"/>
      <c r="T35" s="43"/>
      <c r="U35" s="5"/>
      <c r="V35" s="66"/>
      <c r="W35" s="66"/>
      <c r="X35" s="66"/>
      <c r="Y35" s="85"/>
      <c r="Z35" s="64" t="s">
        <v>62</v>
      </c>
      <c r="AA35" s="68" t="e">
        <f>NA()</f>
        <v>#N/A</v>
      </c>
      <c r="AB35" s="68" t="e">
        <f>NA()</f>
        <v>#N/A</v>
      </c>
      <c r="AC35" s="68" t="e">
        <f>NA()</f>
        <v>#N/A</v>
      </c>
      <c r="AD35" s="68" t="e">
        <f>NA()</f>
        <v>#N/A</v>
      </c>
      <c r="AE35" s="68" t="e">
        <f>NA()</f>
        <v>#N/A</v>
      </c>
      <c r="AF35" s="68" t="e">
        <f>NA()</f>
        <v>#N/A</v>
      </c>
      <c r="AG35" s="68" t="e">
        <f>NA()</f>
        <v>#N/A</v>
      </c>
      <c r="AH35" s="68" t="e">
        <f>NA()</f>
        <v>#N/A</v>
      </c>
      <c r="AI35" s="68" t="e">
        <f>NA()</f>
        <v>#N/A</v>
      </c>
      <c r="AJ35" s="68" t="e">
        <f>NA()</f>
        <v>#N/A</v>
      </c>
      <c r="AK35" s="68" t="e">
        <f>NA()</f>
        <v>#N/A</v>
      </c>
      <c r="AL35" s="68" t="e">
        <f>NA()</f>
        <v>#N/A</v>
      </c>
      <c r="AM35" s="68" t="e">
        <f>NA()</f>
        <v>#N/A</v>
      </c>
      <c r="AN35" s="68" t="e">
        <f>NA()</f>
        <v>#N/A</v>
      </c>
      <c r="AO35" s="68" t="e">
        <f>NA()</f>
        <v>#N/A</v>
      </c>
      <c r="AP35" s="68" t="e">
        <f>NA()</f>
        <v>#N/A</v>
      </c>
      <c r="AQ35" s="68" t="e">
        <f>NA()</f>
        <v>#N/A</v>
      </c>
      <c r="AR35" s="68" t="e">
        <f>NA()</f>
        <v>#N/A</v>
      </c>
      <c r="AS35" s="68" t="e">
        <f>NA()</f>
        <v>#N/A</v>
      </c>
      <c r="AT35" s="68" t="e">
        <f>NA()</f>
        <v>#N/A</v>
      </c>
      <c r="AU35" s="68" t="e">
        <f>NA()</f>
        <v>#N/A</v>
      </c>
      <c r="AV35" s="68" t="e">
        <f>NA()</f>
        <v>#N/A</v>
      </c>
      <c r="AW35" s="68" t="e">
        <f>NA()</f>
        <v>#N/A</v>
      </c>
      <c r="AX35" s="68" t="e">
        <f>NA()</f>
        <v>#N/A</v>
      </c>
      <c r="AY35" s="68" t="e">
        <f>NA()</f>
        <v>#N/A</v>
      </c>
      <c r="AZ35" s="68" t="e">
        <f>NA()</f>
        <v>#N/A</v>
      </c>
      <c r="BA35" s="68" t="e">
        <f>NA()</f>
        <v>#N/A</v>
      </c>
      <c r="BB35" s="68" t="e">
        <f>NA()</f>
        <v>#N/A</v>
      </c>
      <c r="BC35" s="68" t="e">
        <f>NA()</f>
        <v>#N/A</v>
      </c>
      <c r="BD35" s="68" t="e">
        <f>NA()</f>
        <v>#N/A</v>
      </c>
      <c r="BE35" s="68" t="e">
        <f>NA()</f>
        <v>#N/A</v>
      </c>
      <c r="BF35" s="68">
        <v>2</v>
      </c>
      <c r="BG35" s="68" t="e">
        <f>NA()</f>
        <v>#N/A</v>
      </c>
      <c r="BH35" s="68" t="e">
        <f>NA()</f>
        <v>#N/A</v>
      </c>
      <c r="BI35" s="68" t="e">
        <f>NA()</f>
        <v>#N/A</v>
      </c>
      <c r="BJ35" s="68">
        <v>0</v>
      </c>
      <c r="BK35" s="68" t="e">
        <f>NA()</f>
        <v>#N/A</v>
      </c>
      <c r="BL35" s="68" t="e">
        <f>NA()</f>
        <v>#N/A</v>
      </c>
      <c r="BM35" s="68" t="e">
        <f>NA()</f>
        <v>#N/A</v>
      </c>
      <c r="BN35" s="64" t="str">
        <f t="shared" si="5"/>
        <v>Titan Orbit</v>
      </c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8">
        <v>1</v>
      </c>
      <c r="CU35" s="66"/>
      <c r="CV35" s="66"/>
      <c r="CW35" s="66"/>
      <c r="CX35" s="66"/>
      <c r="CY35" s="66"/>
      <c r="CZ35" s="66"/>
      <c r="DA35" s="66"/>
      <c r="DB35" s="66"/>
    </row>
    <row r="36" spans="1:106" ht="12" customHeight="1" x14ac:dyDescent="0.15">
      <c r="A36" s="4"/>
      <c r="B36" s="97"/>
      <c r="C36" s="100"/>
      <c r="D36" s="103"/>
      <c r="E36" s="100"/>
      <c r="F36" s="105"/>
      <c r="G36" s="106"/>
      <c r="H36" s="100"/>
      <c r="I36" s="100"/>
      <c r="J36" s="69"/>
      <c r="K36" s="13">
        <v>2</v>
      </c>
      <c r="L36" s="14"/>
      <c r="M36" s="13" t="str">
        <f>_xlfn.XLOOKUP(L36, $V$5:$V$10, $W$5:$W$10, "", 0)</f>
        <v/>
      </c>
      <c r="N36" s="13" t="str">
        <f>IF(L36="Ion Thruster", 5 * G36, _xlfn.XLOOKUP(L36, $V$5:$V$10, $X$5:$X$10, "", 0))</f>
        <v/>
      </c>
      <c r="O36" s="15"/>
      <c r="P36" s="13" t="str">
        <f t="shared" si="30"/>
        <v/>
      </c>
      <c r="Q36" s="13" t="str">
        <f t="shared" si="31"/>
        <v/>
      </c>
      <c r="R36" s="73"/>
      <c r="S36" s="74"/>
      <c r="T36" s="44"/>
      <c r="U36" s="5"/>
      <c r="V36" s="66"/>
      <c r="W36" s="66"/>
      <c r="X36" s="66"/>
      <c r="Y36" s="85"/>
      <c r="Z36" s="64" t="s">
        <v>63</v>
      </c>
      <c r="AA36" s="68" t="e">
        <f>NA()</f>
        <v>#N/A</v>
      </c>
      <c r="AB36" s="68" t="e">
        <f>NA()</f>
        <v>#N/A</v>
      </c>
      <c r="AC36" s="68" t="e">
        <f>NA()</f>
        <v>#N/A</v>
      </c>
      <c r="AD36" s="68" t="e">
        <f>NA()</f>
        <v>#N/A</v>
      </c>
      <c r="AE36" s="68" t="e">
        <f>NA()</f>
        <v>#N/A</v>
      </c>
      <c r="AF36" s="68" t="e">
        <f>NA()</f>
        <v>#N/A</v>
      </c>
      <c r="AG36" s="68" t="e">
        <f>NA()</f>
        <v>#N/A</v>
      </c>
      <c r="AH36" s="68" t="e">
        <f>NA()</f>
        <v>#N/A</v>
      </c>
      <c r="AI36" s="68" t="e">
        <f>NA()</f>
        <v>#N/A</v>
      </c>
      <c r="AJ36" s="68" t="e">
        <f>NA()</f>
        <v>#N/A</v>
      </c>
      <c r="AK36" s="68" t="e">
        <f>NA()</f>
        <v>#N/A</v>
      </c>
      <c r="AL36" s="68" t="e">
        <f>NA()</f>
        <v>#N/A</v>
      </c>
      <c r="AM36" s="68" t="e">
        <f>NA()</f>
        <v>#N/A</v>
      </c>
      <c r="AN36" s="68" t="e">
        <f>NA()</f>
        <v>#N/A</v>
      </c>
      <c r="AO36" s="68" t="e">
        <f>NA()</f>
        <v>#N/A</v>
      </c>
      <c r="AP36" s="68" t="e">
        <f>NA()</f>
        <v>#N/A</v>
      </c>
      <c r="AQ36" s="68" t="e">
        <f>NA()</f>
        <v>#N/A</v>
      </c>
      <c r="AR36" s="68" t="e">
        <f>NA()</f>
        <v>#N/A</v>
      </c>
      <c r="AS36" s="68" t="e">
        <f>NA()</f>
        <v>#N/A</v>
      </c>
      <c r="AT36" s="68" t="e">
        <f>NA()</f>
        <v>#N/A</v>
      </c>
      <c r="AU36" s="68" t="e">
        <f>NA()</f>
        <v>#N/A</v>
      </c>
      <c r="AV36" s="68" t="e">
        <f>NA()</f>
        <v>#N/A</v>
      </c>
      <c r="AW36" s="68" t="e">
        <f>NA()</f>
        <v>#N/A</v>
      </c>
      <c r="AX36" s="68" t="e">
        <f>NA()</f>
        <v>#N/A</v>
      </c>
      <c r="AY36" s="68" t="e">
        <f>NA()</f>
        <v>#N/A</v>
      </c>
      <c r="AZ36" s="68" t="e">
        <f>NA()</f>
        <v>#N/A</v>
      </c>
      <c r="BA36" s="68" t="e">
        <f>NA()</f>
        <v>#N/A</v>
      </c>
      <c r="BB36" s="68" t="e">
        <f>NA()</f>
        <v>#N/A</v>
      </c>
      <c r="BC36" s="68" t="e">
        <f>NA()</f>
        <v>#N/A</v>
      </c>
      <c r="BD36" s="68" t="e">
        <f>NA()</f>
        <v>#N/A</v>
      </c>
      <c r="BE36" s="68" t="e">
        <f>NA()</f>
        <v>#N/A</v>
      </c>
      <c r="BF36" s="68" t="e">
        <f>NA()</f>
        <v>#N/A</v>
      </c>
      <c r="BG36" s="68" t="e">
        <f>NA()</f>
        <v>#N/A</v>
      </c>
      <c r="BH36" s="68">
        <v>2</v>
      </c>
      <c r="BI36" s="68" t="e">
        <f>NA()</f>
        <v>#N/A</v>
      </c>
      <c r="BJ36" s="68" t="e">
        <f>NA()</f>
        <v>#N/A</v>
      </c>
      <c r="BK36" s="68" t="e">
        <f>NA()</f>
        <v>#N/A</v>
      </c>
      <c r="BL36" s="68" t="e">
        <f>NA()</f>
        <v>#N/A</v>
      </c>
      <c r="BM36" s="68" t="e">
        <f>NA()</f>
        <v>#N/A</v>
      </c>
      <c r="BN36" s="64" t="str">
        <f t="shared" si="5"/>
        <v>Titan</v>
      </c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</row>
    <row r="37" spans="1:106" ht="12" customHeight="1" x14ac:dyDescent="0.15">
      <c r="A37" s="4"/>
      <c r="B37" s="97"/>
      <c r="C37" s="100"/>
      <c r="D37" s="103"/>
      <c r="E37" s="100"/>
      <c r="F37" s="105"/>
      <c r="G37" s="106"/>
      <c r="H37" s="100"/>
      <c r="I37" s="100"/>
      <c r="J37" s="69"/>
      <c r="K37" s="13">
        <v>3</v>
      </c>
      <c r="L37" s="14"/>
      <c r="M37" s="13" t="str">
        <f>_xlfn.XLOOKUP(L37, $V$5:$V$10, $W$5:$W$10, "", 0)</f>
        <v/>
      </c>
      <c r="N37" s="13" t="str">
        <f>IF(L37="Ion Thruster", 5 * G37, _xlfn.XLOOKUP(L37, $V$5:$V$10, $X$5:$X$10, "", 0))</f>
        <v/>
      </c>
      <c r="O37" s="15"/>
      <c r="P37" s="13" t="str">
        <f t="shared" si="30"/>
        <v/>
      </c>
      <c r="Q37" s="13" t="str">
        <f t="shared" si="31"/>
        <v/>
      </c>
      <c r="R37" s="79" t="s">
        <v>48</v>
      </c>
      <c r="S37" s="81" t="str">
        <f>IF(B35="", "", I35*P39)</f>
        <v/>
      </c>
      <c r="T37" s="45"/>
      <c r="U37" s="5"/>
      <c r="V37" s="66"/>
      <c r="W37" s="66"/>
      <c r="X37" s="66"/>
      <c r="Y37" s="85"/>
      <c r="Z37" s="64" t="s">
        <v>64</v>
      </c>
      <c r="AA37" s="68" t="e">
        <f>NA()</f>
        <v>#N/A</v>
      </c>
      <c r="AB37" s="68" t="e">
        <f>NA()</f>
        <v>#N/A</v>
      </c>
      <c r="AC37" s="68" t="e">
        <f>NA()</f>
        <v>#N/A</v>
      </c>
      <c r="AD37" s="68" t="e">
        <f>NA()</f>
        <v>#N/A</v>
      </c>
      <c r="AE37" s="68" t="e">
        <f>NA()</f>
        <v>#N/A</v>
      </c>
      <c r="AF37" s="68" t="e">
        <f>NA()</f>
        <v>#N/A</v>
      </c>
      <c r="AG37" s="68" t="e">
        <f>NA()</f>
        <v>#N/A</v>
      </c>
      <c r="AH37" s="68" t="e">
        <f>NA()</f>
        <v>#N/A</v>
      </c>
      <c r="AI37" s="68" t="e">
        <f>NA()</f>
        <v>#N/A</v>
      </c>
      <c r="AJ37" s="68" t="e">
        <f>NA()</f>
        <v>#N/A</v>
      </c>
      <c r="AK37" s="68" t="e">
        <f>NA()</f>
        <v>#N/A</v>
      </c>
      <c r="AL37" s="68" t="e">
        <f>NA()</f>
        <v>#N/A</v>
      </c>
      <c r="AM37" s="68" t="e">
        <f>NA()</f>
        <v>#N/A</v>
      </c>
      <c r="AN37" s="68" t="e">
        <f>NA()</f>
        <v>#N/A</v>
      </c>
      <c r="AO37" s="68" t="e">
        <f>NA()</f>
        <v>#N/A</v>
      </c>
      <c r="AP37" s="68" t="e">
        <f>NA()</f>
        <v>#N/A</v>
      </c>
      <c r="AQ37" s="68" t="e">
        <f>NA()</f>
        <v>#N/A</v>
      </c>
      <c r="AR37" s="68" t="e">
        <f>NA()</f>
        <v>#N/A</v>
      </c>
      <c r="AS37" s="68" t="e">
        <f>NA()</f>
        <v>#N/A</v>
      </c>
      <c r="AT37" s="68" t="e">
        <f>NA()</f>
        <v>#N/A</v>
      </c>
      <c r="AU37" s="68" t="e">
        <f>NA()</f>
        <v>#N/A</v>
      </c>
      <c r="AV37" s="68" t="e">
        <f>NA()</f>
        <v>#N/A</v>
      </c>
      <c r="AW37" s="68" t="e">
        <f>NA()</f>
        <v>#N/A</v>
      </c>
      <c r="AX37" s="68" t="e">
        <f>NA()</f>
        <v>#N/A</v>
      </c>
      <c r="AY37" s="68" t="e">
        <f>NA()</f>
        <v>#N/A</v>
      </c>
      <c r="AZ37" s="68" t="e">
        <f>NA()</f>
        <v>#N/A</v>
      </c>
      <c r="BA37" s="68" t="e">
        <f>NA()</f>
        <v>#N/A</v>
      </c>
      <c r="BB37" s="68" t="e">
        <f>NA()</f>
        <v>#N/A</v>
      </c>
      <c r="BC37" s="68" t="e">
        <f>NA()</f>
        <v>#N/A</v>
      </c>
      <c r="BD37" s="68" t="e">
        <f>NA()</f>
        <v>#N/A</v>
      </c>
      <c r="BE37" s="68" t="e">
        <f>NA()</f>
        <v>#N/A</v>
      </c>
      <c r="BF37" s="68">
        <v>2</v>
      </c>
      <c r="BG37" s="68" t="e">
        <f>NA()</f>
        <v>#N/A</v>
      </c>
      <c r="BH37" s="68" t="e">
        <f>NA()</f>
        <v>#N/A</v>
      </c>
      <c r="BI37" s="68" t="e">
        <f>NA()</f>
        <v>#N/A</v>
      </c>
      <c r="BJ37" s="68" t="e">
        <f>NA()</f>
        <v>#N/A</v>
      </c>
      <c r="BK37" s="68" t="e">
        <f>NA()</f>
        <v>#N/A</v>
      </c>
      <c r="BL37" s="68" t="e">
        <f>NA()</f>
        <v>#N/A</v>
      </c>
      <c r="BM37" s="68" t="e">
        <f>NA()</f>
        <v>#N/A</v>
      </c>
      <c r="BN37" s="64" t="str">
        <f t="shared" si="5"/>
        <v>Enceladus</v>
      </c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8">
        <v>1</v>
      </c>
      <c r="CU37" s="66"/>
      <c r="CV37" s="66"/>
      <c r="CW37" s="66"/>
      <c r="CX37" s="66"/>
      <c r="CY37" s="66"/>
      <c r="CZ37" s="66"/>
      <c r="DA37" s="66"/>
      <c r="DB37" s="66"/>
    </row>
    <row r="38" spans="1:106" ht="12" customHeight="1" x14ac:dyDescent="0.15">
      <c r="A38" s="4"/>
      <c r="B38" s="97"/>
      <c r="C38" s="100"/>
      <c r="D38" s="103"/>
      <c r="E38" s="100"/>
      <c r="F38" s="105"/>
      <c r="G38" s="106"/>
      <c r="H38" s="100"/>
      <c r="I38" s="100"/>
      <c r="J38" s="69"/>
      <c r="K38" s="13">
        <v>4</v>
      </c>
      <c r="L38" s="14"/>
      <c r="M38" s="13" t="str">
        <f>_xlfn.XLOOKUP(L38, $V$5:$V$10, $W$5:$W$10, "", 0)</f>
        <v/>
      </c>
      <c r="N38" s="13" t="str">
        <f>IF(L38="Ion Thruster", 5 * G38, _xlfn.XLOOKUP(L38, $V$5:$V$10, $X$5:$X$10, "", 0))</f>
        <v/>
      </c>
      <c r="O38" s="15"/>
      <c r="P38" s="13" t="str">
        <f t="shared" si="30"/>
        <v/>
      </c>
      <c r="Q38" s="13" t="str">
        <f t="shared" si="31"/>
        <v/>
      </c>
      <c r="R38" s="80"/>
      <c r="S38" s="82"/>
      <c r="T38" s="44"/>
      <c r="U38" s="5"/>
      <c r="V38" s="66"/>
      <c r="W38" s="66"/>
      <c r="X38" s="66"/>
      <c r="Y38" s="86"/>
      <c r="Z38" s="64" t="s">
        <v>53</v>
      </c>
      <c r="AA38" s="68" t="e">
        <f>NA()</f>
        <v>#N/A</v>
      </c>
      <c r="AB38" s="68" t="e">
        <f>NA()</f>
        <v>#N/A</v>
      </c>
      <c r="AC38" s="68" t="e">
        <f>NA()</f>
        <v>#N/A</v>
      </c>
      <c r="AD38" s="68" t="e">
        <f>NA()</f>
        <v>#N/A</v>
      </c>
      <c r="AE38" s="68" t="e">
        <f>NA()</f>
        <v>#N/A</v>
      </c>
      <c r="AF38" s="68" t="e">
        <f>NA()</f>
        <v>#N/A</v>
      </c>
      <c r="AG38" s="68" t="e">
        <f>NA()</f>
        <v>#N/A</v>
      </c>
      <c r="AH38" s="68" t="e">
        <f>NA()</f>
        <v>#N/A</v>
      </c>
      <c r="AI38" s="68">
        <v>4</v>
      </c>
      <c r="AJ38" s="68" t="e">
        <f>NA()</f>
        <v>#N/A</v>
      </c>
      <c r="AK38" s="68" t="e">
        <f>NA()</f>
        <v>#N/A</v>
      </c>
      <c r="AL38" s="68" t="e">
        <f>NA()</f>
        <v>#N/A</v>
      </c>
      <c r="AM38" s="68" t="e">
        <f>NA()</f>
        <v>#N/A</v>
      </c>
      <c r="AN38" s="68" t="e">
        <f>NA()</f>
        <v>#N/A</v>
      </c>
      <c r="AO38" s="68" t="e">
        <f>NA()</f>
        <v>#N/A</v>
      </c>
      <c r="AP38" s="68" t="e">
        <f>NA()</f>
        <v>#N/A</v>
      </c>
      <c r="AQ38" s="68" t="e">
        <f>NA()</f>
        <v>#N/A</v>
      </c>
      <c r="AR38" s="68" t="e">
        <f>NA()</f>
        <v>#N/A</v>
      </c>
      <c r="AS38" s="68" t="e">
        <f>NA()</f>
        <v>#N/A</v>
      </c>
      <c r="AT38" s="68" t="e">
        <f>NA()</f>
        <v>#N/A</v>
      </c>
      <c r="AU38" s="68" t="e">
        <f>NA()</f>
        <v>#N/A</v>
      </c>
      <c r="AV38" s="68" t="e">
        <f>NA()</f>
        <v>#N/A</v>
      </c>
      <c r="AW38" s="68" t="e">
        <f>NA()</f>
        <v>#N/A</v>
      </c>
      <c r="AX38" s="68" t="e">
        <f>NA()</f>
        <v>#N/A</v>
      </c>
      <c r="AY38" s="68" t="e">
        <f>NA()</f>
        <v>#N/A</v>
      </c>
      <c r="AZ38" s="68" t="e">
        <f>NA()</f>
        <v>#N/A</v>
      </c>
      <c r="BA38" s="68" t="e">
        <f>NA()</f>
        <v>#N/A</v>
      </c>
      <c r="BB38" s="68" t="e">
        <f>NA()</f>
        <v>#N/A</v>
      </c>
      <c r="BC38" s="68" t="e">
        <f>NA()</f>
        <v>#N/A</v>
      </c>
      <c r="BD38" s="68" t="e">
        <f>NA()</f>
        <v>#N/A</v>
      </c>
      <c r="BE38" s="68" t="e">
        <f>NA()</f>
        <v>#N/A</v>
      </c>
      <c r="BF38" s="68" t="e">
        <f>NA()</f>
        <v>#N/A</v>
      </c>
      <c r="BG38" s="68" t="e">
        <f>NA()</f>
        <v>#N/A</v>
      </c>
      <c r="BH38" s="68" t="e">
        <f>NA()</f>
        <v>#N/A</v>
      </c>
      <c r="BI38" s="68" t="e">
        <f>NA()</f>
        <v>#N/A</v>
      </c>
      <c r="BJ38" s="68" t="e">
        <f>NA()</f>
        <v>#N/A</v>
      </c>
      <c r="BK38" s="68" t="e">
        <f>NA()</f>
        <v>#N/A</v>
      </c>
      <c r="BL38" s="68" t="e">
        <f>NA()</f>
        <v>#N/A</v>
      </c>
      <c r="BM38" s="68">
        <v>0</v>
      </c>
      <c r="BN38" s="64" t="str">
        <f t="shared" si="5"/>
        <v>Uranus Fly-by</v>
      </c>
      <c r="BO38" s="66"/>
      <c r="BP38" s="66"/>
      <c r="BQ38" s="66"/>
      <c r="BR38" s="66"/>
      <c r="BS38" s="66"/>
      <c r="BT38" s="66"/>
      <c r="BU38" s="66"/>
      <c r="BV38" s="66"/>
      <c r="BW38" s="68">
        <v>9</v>
      </c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8">
        <v>4</v>
      </c>
      <c r="DB38" s="66"/>
    </row>
    <row r="39" spans="1:106" ht="12" customHeight="1" x14ac:dyDescent="0.15">
      <c r="A39" s="4"/>
      <c r="B39" s="98"/>
      <c r="C39" s="101"/>
      <c r="D39" s="104"/>
      <c r="E39" s="101"/>
      <c r="F39" s="105"/>
      <c r="G39" s="107"/>
      <c r="H39" s="101"/>
      <c r="I39" s="101"/>
      <c r="J39" s="70"/>
      <c r="K39" s="87"/>
      <c r="L39" s="88"/>
      <c r="M39" s="88"/>
      <c r="N39" s="89"/>
      <c r="O39" s="16" t="s">
        <v>47</v>
      </c>
      <c r="P39" s="17" t="str">
        <f t="shared" ref="P39" si="32">IF(J35="","",J35+SUM(P35:P38))</f>
        <v/>
      </c>
      <c r="Q39" s="17" t="str">
        <f>IF(B35="", "", SUM(Q35:Q38))</f>
        <v/>
      </c>
      <c r="R39" s="18" t="s">
        <v>41</v>
      </c>
      <c r="S39" s="19" t="str">
        <f t="shared" ref="S39" si="33">IF($B35="","",IF(Q39 &gt;= S37, "Y", "N"))</f>
        <v/>
      </c>
      <c r="T39" s="46"/>
      <c r="U39" s="5"/>
      <c r="Z39" s="1"/>
      <c r="BN39" s="1"/>
    </row>
    <row r="40" spans="1:106" ht="12" customHeight="1" x14ac:dyDescent="0.15">
      <c r="A40" s="4"/>
      <c r="B40" s="96"/>
      <c r="C40" s="99" t="str">
        <f t="shared" ref="C40" si="34">IF(B40="", "", "to")</f>
        <v/>
      </c>
      <c r="D40" s="102"/>
      <c r="E40" s="99" t="str" cm="1">
        <f t="array" ref="E40">IF(B40="", "", _xlfn.XLOOKUP(B40, Origins, _xlfn.XLOOKUP(D40, Destinations, Maneuver_Years, ""), ""))</f>
        <v/>
      </c>
      <c r="F40" s="105"/>
      <c r="G40" s="111" t="str">
        <f>IF(B40="","",ROUNDUP(E40*F40,0))</f>
        <v/>
      </c>
      <c r="H40" s="100" t="str" cm="1">
        <f t="array" ref="H40">IF(B40="", "", _xlfn.XLOOKUP(B40, Origins, _xlfn.XLOOKUP(D40, Destinations, Maneuver_Difficulties,"")))</f>
        <v/>
      </c>
      <c r="I40" s="99" t="str">
        <f t="shared" ref="I40" si="35">IF(AND(F40&lt;1, F40&gt;0), ROUNDUP(H40/F40, 0), H40)</f>
        <v/>
      </c>
      <c r="J40" s="108"/>
      <c r="K40" s="20">
        <v>1</v>
      </c>
      <c r="L40" s="21"/>
      <c r="M40" s="20" t="str">
        <f>_xlfn.XLOOKUP(L40, $V$5:$V$10, $W$5:$W$10, "", 0)</f>
        <v/>
      </c>
      <c r="N40" s="20" t="str">
        <f>IF(L40="Ion Thruster", 5 * G40, _xlfn.XLOOKUP(L40, $V$5:$V$10, $X$5:$X$10, "", 0))</f>
        <v/>
      </c>
      <c r="O40" s="22"/>
      <c r="P40" s="20" t="str">
        <f t="shared" ref="P40:P43" si="36">IF(M40="", "", M40*O40)</f>
        <v/>
      </c>
      <c r="Q40" s="20" t="str">
        <f t="shared" ref="Q40:Q43" si="37">IF(N40="", "", N40*O40)</f>
        <v/>
      </c>
      <c r="R40" s="109"/>
      <c r="S40" s="110"/>
      <c r="T40" s="43"/>
      <c r="U40" s="5"/>
    </row>
    <row r="41" spans="1:106" ht="12" customHeight="1" x14ac:dyDescent="0.15">
      <c r="A41" s="4"/>
      <c r="B41" s="97"/>
      <c r="C41" s="100"/>
      <c r="D41" s="103"/>
      <c r="E41" s="100"/>
      <c r="F41" s="105"/>
      <c r="G41" s="106"/>
      <c r="H41" s="100"/>
      <c r="I41" s="100"/>
      <c r="J41" s="69"/>
      <c r="K41" s="13">
        <v>2</v>
      </c>
      <c r="L41" s="14"/>
      <c r="M41" s="13" t="str">
        <f>_xlfn.XLOOKUP(L41, $V$5:$V$10, $W$5:$W$10, "", 0)</f>
        <v/>
      </c>
      <c r="N41" s="13" t="str">
        <f>IF(L41="Ion Thruster", 5 * G41, _xlfn.XLOOKUP(L41, $V$5:$V$10, $X$5:$X$10, "", 0))</f>
        <v/>
      </c>
      <c r="O41" s="15"/>
      <c r="P41" s="13" t="str">
        <f t="shared" si="36"/>
        <v/>
      </c>
      <c r="Q41" s="13" t="str">
        <f t="shared" si="37"/>
        <v/>
      </c>
      <c r="R41" s="73"/>
      <c r="S41" s="74"/>
      <c r="T41" s="44"/>
      <c r="U41" s="5"/>
    </row>
    <row r="42" spans="1:106" ht="12" customHeight="1" x14ac:dyDescent="0.15">
      <c r="A42" s="4"/>
      <c r="B42" s="97"/>
      <c r="C42" s="100"/>
      <c r="D42" s="103"/>
      <c r="E42" s="100"/>
      <c r="F42" s="105"/>
      <c r="G42" s="106"/>
      <c r="H42" s="100"/>
      <c r="I42" s="100"/>
      <c r="J42" s="69"/>
      <c r="K42" s="13">
        <v>3</v>
      </c>
      <c r="L42" s="14"/>
      <c r="M42" s="13" t="str">
        <f>_xlfn.XLOOKUP(L42, $V$5:$V$10, $W$5:$W$10, "", 0)</f>
        <v/>
      </c>
      <c r="N42" s="13" t="str">
        <f>IF(L42="Ion Thruster", 5 * G42, _xlfn.XLOOKUP(L42, $V$5:$V$10, $X$5:$X$10, "", 0))</f>
        <v/>
      </c>
      <c r="O42" s="15"/>
      <c r="P42" s="13" t="str">
        <f t="shared" si="36"/>
        <v/>
      </c>
      <c r="Q42" s="13" t="str">
        <f t="shared" si="37"/>
        <v/>
      </c>
      <c r="R42" s="79" t="s">
        <v>48</v>
      </c>
      <c r="S42" s="81" t="str">
        <f>IF(B40="", "", I40*P44)</f>
        <v/>
      </c>
      <c r="T42" s="45"/>
      <c r="U42" s="5"/>
    </row>
    <row r="43" spans="1:106" ht="12" customHeight="1" x14ac:dyDescent="0.15">
      <c r="A43" s="4"/>
      <c r="B43" s="97"/>
      <c r="C43" s="100"/>
      <c r="D43" s="103"/>
      <c r="E43" s="100"/>
      <c r="F43" s="105"/>
      <c r="G43" s="106"/>
      <c r="H43" s="100"/>
      <c r="I43" s="100"/>
      <c r="J43" s="69"/>
      <c r="K43" s="13">
        <v>4</v>
      </c>
      <c r="L43" s="14"/>
      <c r="M43" s="13" t="str">
        <f>_xlfn.XLOOKUP(L43, $V$5:$V$10, $W$5:$W$10, "", 0)</f>
        <v/>
      </c>
      <c r="N43" s="13" t="str">
        <f>IF(L43="Ion Thruster", 5 * G43, _xlfn.XLOOKUP(L43, $V$5:$V$10, $X$5:$X$10, "", 0))</f>
        <v/>
      </c>
      <c r="O43" s="15"/>
      <c r="P43" s="13" t="str">
        <f t="shared" si="36"/>
        <v/>
      </c>
      <c r="Q43" s="13" t="str">
        <f t="shared" si="37"/>
        <v/>
      </c>
      <c r="R43" s="80"/>
      <c r="S43" s="82"/>
      <c r="T43" s="44"/>
      <c r="U43" s="5"/>
    </row>
    <row r="44" spans="1:106" ht="12" customHeight="1" x14ac:dyDescent="0.15">
      <c r="A44" s="4"/>
      <c r="B44" s="98"/>
      <c r="C44" s="101"/>
      <c r="D44" s="104"/>
      <c r="E44" s="101"/>
      <c r="F44" s="105"/>
      <c r="G44" s="107"/>
      <c r="H44" s="101"/>
      <c r="I44" s="101"/>
      <c r="J44" s="70"/>
      <c r="K44" s="87"/>
      <c r="L44" s="88"/>
      <c r="M44" s="88"/>
      <c r="N44" s="89"/>
      <c r="O44" s="16" t="s">
        <v>47</v>
      </c>
      <c r="P44" s="17" t="str">
        <f t="shared" ref="P44" si="38">IF(J40="","",J40+SUM(P40:P43))</f>
        <v/>
      </c>
      <c r="Q44" s="17" t="str">
        <f>IF(B40="", "", SUM(Q40:Q43))</f>
        <v/>
      </c>
      <c r="R44" s="18" t="s">
        <v>41</v>
      </c>
      <c r="S44" s="19" t="str">
        <f t="shared" ref="S44" si="39">IF($B40="","",IF(Q44 &gt;= S42, "Y", "N"))</f>
        <v/>
      </c>
      <c r="T44" s="46"/>
      <c r="U44" s="5"/>
    </row>
    <row r="45" spans="1:106" x14ac:dyDescent="0.15">
      <c r="A45" s="4"/>
      <c r="B45" s="96"/>
      <c r="C45" s="100" t="str">
        <f t="shared" ref="C45" si="40">IF(B45="", "", "to")</f>
        <v/>
      </c>
      <c r="D45" s="102"/>
      <c r="E45" s="99" t="str" cm="1">
        <f t="array" ref="E45">IF(B45="", "", _xlfn.XLOOKUP(B45, Origins, _xlfn.XLOOKUP(D45, Destinations, Maneuver_Years, ""), ""))</f>
        <v/>
      </c>
      <c r="F45" s="70"/>
      <c r="G45" s="106" t="str">
        <f>IF(B45="","",ROUNDUP(E45*F45,0))</f>
        <v/>
      </c>
      <c r="H45" s="100" t="str" cm="1">
        <f t="array" ref="H45">IF(B45="", "", _xlfn.XLOOKUP(B45, Origins, _xlfn.XLOOKUP(D45, Destinations, Maneuver_Difficulties,"")))</f>
        <v/>
      </c>
      <c r="I45" s="100" t="str">
        <f t="shared" ref="I45" si="41">IF(AND(F45&lt;1, F45&gt;0), ROUNDUP(H45/F45, 0), H45)</f>
        <v/>
      </c>
      <c r="J45" s="69"/>
      <c r="K45" s="13">
        <v>1</v>
      </c>
      <c r="L45" s="14"/>
      <c r="M45" s="13" t="str">
        <f>_xlfn.XLOOKUP(L45, $V$5:$V$10, $W$5:$W$10, "", 0)</f>
        <v/>
      </c>
      <c r="N45" s="13" t="str">
        <f>IF(L45="Ion Thruster", 5 * G45, _xlfn.XLOOKUP(L45, $V$5:$V$10, $X$5:$X$10, "", 0))</f>
        <v/>
      </c>
      <c r="O45" s="15"/>
      <c r="P45" s="13" t="str">
        <f t="shared" ref="P45:P48" si="42">IF(M45="", "", M45*O45)</f>
        <v/>
      </c>
      <c r="Q45" s="13" t="str">
        <f t="shared" ref="Q45:Q48" si="43">IF(N45="", "", N45*O45)</f>
        <v/>
      </c>
      <c r="R45" s="71"/>
      <c r="S45" s="72"/>
      <c r="T45" s="44"/>
      <c r="U45" s="5"/>
    </row>
    <row r="46" spans="1:106" x14ac:dyDescent="0.15">
      <c r="A46" s="4"/>
      <c r="B46" s="97"/>
      <c r="C46" s="100"/>
      <c r="D46" s="103"/>
      <c r="E46" s="100"/>
      <c r="F46" s="105"/>
      <c r="G46" s="106"/>
      <c r="H46" s="100"/>
      <c r="I46" s="100"/>
      <c r="J46" s="69"/>
      <c r="K46" s="13">
        <v>2</v>
      </c>
      <c r="L46" s="14"/>
      <c r="M46" s="13" t="str">
        <f>_xlfn.XLOOKUP(L46, $V$5:$V$10, $W$5:$W$10, "", 0)</f>
        <v/>
      </c>
      <c r="N46" s="13" t="str">
        <f>IF(L46="Ion Thruster", 5 * G46, _xlfn.XLOOKUP(L46, $V$5:$V$10, $X$5:$X$10, "", 0))</f>
        <v/>
      </c>
      <c r="O46" s="15"/>
      <c r="P46" s="13" t="str">
        <f t="shared" si="42"/>
        <v/>
      </c>
      <c r="Q46" s="13" t="str">
        <f t="shared" si="43"/>
        <v/>
      </c>
      <c r="R46" s="73"/>
      <c r="S46" s="74"/>
      <c r="T46" s="44"/>
      <c r="U46" s="5"/>
    </row>
    <row r="47" spans="1:106" x14ac:dyDescent="0.15">
      <c r="A47" s="4"/>
      <c r="B47" s="97"/>
      <c r="C47" s="100"/>
      <c r="D47" s="103"/>
      <c r="E47" s="100"/>
      <c r="F47" s="105"/>
      <c r="G47" s="106"/>
      <c r="H47" s="100"/>
      <c r="I47" s="100"/>
      <c r="J47" s="69"/>
      <c r="K47" s="13">
        <v>3</v>
      </c>
      <c r="L47" s="14"/>
      <c r="M47" s="13" t="str">
        <f>_xlfn.XLOOKUP(L47, $V$5:$V$10, $W$5:$W$10, "", 0)</f>
        <v/>
      </c>
      <c r="N47" s="13" t="str">
        <f>IF(L47="Ion Thruster", 5 * G47, _xlfn.XLOOKUP(L47, $V$5:$V$10, $X$5:$X$10, "", 0))</f>
        <v/>
      </c>
      <c r="O47" s="15"/>
      <c r="P47" s="13" t="str">
        <f t="shared" si="42"/>
        <v/>
      </c>
      <c r="Q47" s="13" t="str">
        <f t="shared" si="43"/>
        <v/>
      </c>
      <c r="R47" s="79" t="s">
        <v>48</v>
      </c>
      <c r="S47" s="81" t="str">
        <f>IF(B45="", "", I45*P49)</f>
        <v/>
      </c>
      <c r="T47" s="45"/>
      <c r="U47" s="5"/>
    </row>
    <row r="48" spans="1:106" x14ac:dyDescent="0.15">
      <c r="A48" s="4"/>
      <c r="B48" s="97"/>
      <c r="C48" s="100"/>
      <c r="D48" s="103"/>
      <c r="E48" s="100"/>
      <c r="F48" s="105"/>
      <c r="G48" s="106"/>
      <c r="H48" s="100"/>
      <c r="I48" s="100"/>
      <c r="J48" s="69"/>
      <c r="K48" s="13">
        <v>4</v>
      </c>
      <c r="L48" s="14"/>
      <c r="M48" s="13" t="str">
        <f>_xlfn.XLOOKUP(L48, $V$5:$V$10, $W$5:$W$10, "", 0)</f>
        <v/>
      </c>
      <c r="N48" s="13" t="str">
        <f>IF(L48="Ion Thruster", 5 * G48, _xlfn.XLOOKUP(L48, $V$5:$V$10, $X$5:$X$10, "", 0))</f>
        <v/>
      </c>
      <c r="O48" s="15"/>
      <c r="P48" s="13" t="str">
        <f t="shared" si="42"/>
        <v/>
      </c>
      <c r="Q48" s="13" t="str">
        <f t="shared" si="43"/>
        <v/>
      </c>
      <c r="R48" s="80"/>
      <c r="S48" s="82"/>
      <c r="T48" s="44"/>
      <c r="U48" s="5"/>
    </row>
    <row r="49" spans="1:21" x14ac:dyDescent="0.15">
      <c r="A49" s="4"/>
      <c r="B49" s="98"/>
      <c r="C49" s="101"/>
      <c r="D49" s="104"/>
      <c r="E49" s="101"/>
      <c r="F49" s="105"/>
      <c r="G49" s="107"/>
      <c r="H49" s="101"/>
      <c r="I49" s="101"/>
      <c r="J49" s="70"/>
      <c r="K49" s="87"/>
      <c r="L49" s="88"/>
      <c r="M49" s="88"/>
      <c r="N49" s="89"/>
      <c r="O49" s="16" t="s">
        <v>47</v>
      </c>
      <c r="P49" s="17" t="str">
        <f t="shared" ref="P49" si="44">IF(J45="","",J45+SUM(P45:P48))</f>
        <v/>
      </c>
      <c r="Q49" s="17" t="str">
        <f>IF(B45="", "", SUM(Q45:Q48))</f>
        <v/>
      </c>
      <c r="R49" s="18" t="s">
        <v>41</v>
      </c>
      <c r="S49" s="19" t="str">
        <f t="shared" ref="S49" si="45">IF($B45="","",IF(Q49 &gt;= S47, "Y", "N"))</f>
        <v/>
      </c>
      <c r="T49" s="46"/>
      <c r="U49" s="5"/>
    </row>
    <row r="50" spans="1:21" x14ac:dyDescent="0.15">
      <c r="A50" s="4"/>
      <c r="B50" s="96"/>
      <c r="C50" s="100" t="str">
        <f t="shared" ref="C50" si="46">IF(B50="", "", "to")</f>
        <v/>
      </c>
      <c r="D50" s="102"/>
      <c r="E50" s="99" t="str" cm="1">
        <f t="array" ref="E50">IF(B50="", "", _xlfn.XLOOKUP(B50, Origins, _xlfn.XLOOKUP(D50, Destinations, Maneuver_Years, ""), ""))</f>
        <v/>
      </c>
      <c r="F50" s="70"/>
      <c r="G50" s="106" t="str">
        <f>IF(B50="","",ROUNDUP(E50*F50,0))</f>
        <v/>
      </c>
      <c r="H50" s="100" t="str" cm="1">
        <f t="array" ref="H50">IF(B50="", "", _xlfn.XLOOKUP(B50, Origins, _xlfn.XLOOKUP(D50, Destinations, Maneuver_Difficulties,"")))</f>
        <v/>
      </c>
      <c r="I50" s="100" t="str">
        <f t="shared" ref="I50" si="47">IF(AND(F50&lt;1, F50&gt;0), ROUNDUP(H50/F50, 0), H50)</f>
        <v/>
      </c>
      <c r="J50" s="69"/>
      <c r="K50" s="13">
        <v>1</v>
      </c>
      <c r="L50" s="14"/>
      <c r="M50" s="13" t="str">
        <f>_xlfn.XLOOKUP(L50, $V$5:$V$10, $W$5:$W$10, "", 0)</f>
        <v/>
      </c>
      <c r="N50" s="13" t="str">
        <f>IF(L50="Ion Thruster", 5 * G50, _xlfn.XLOOKUP(L50, $V$5:$V$10, $X$5:$X$10, "", 0))</f>
        <v/>
      </c>
      <c r="O50" s="15"/>
      <c r="P50" s="13" t="str">
        <f t="shared" ref="P50:P53" si="48">IF(M50="", "", M50*O50)</f>
        <v/>
      </c>
      <c r="Q50" s="13" t="str">
        <f t="shared" ref="Q50:Q53" si="49">IF(N50="", "", N50*O50)</f>
        <v/>
      </c>
      <c r="R50" s="71"/>
      <c r="S50" s="72"/>
      <c r="T50" s="44"/>
      <c r="U50" s="5"/>
    </row>
    <row r="51" spans="1:21" x14ac:dyDescent="0.15">
      <c r="A51" s="4"/>
      <c r="B51" s="97"/>
      <c r="C51" s="100"/>
      <c r="D51" s="103"/>
      <c r="E51" s="100"/>
      <c r="F51" s="105"/>
      <c r="G51" s="106"/>
      <c r="H51" s="100"/>
      <c r="I51" s="100"/>
      <c r="J51" s="69"/>
      <c r="K51" s="13">
        <v>2</v>
      </c>
      <c r="L51" s="14"/>
      <c r="M51" s="13" t="str">
        <f>_xlfn.XLOOKUP(L51, $V$5:$V$10, $W$5:$W$10, "", 0)</f>
        <v/>
      </c>
      <c r="N51" s="13" t="str">
        <f>IF(L51="Ion Thruster", 5 * G51, _xlfn.XLOOKUP(L51, $V$5:$V$10, $X$5:$X$10, "", 0))</f>
        <v/>
      </c>
      <c r="O51" s="15"/>
      <c r="P51" s="13" t="str">
        <f t="shared" si="48"/>
        <v/>
      </c>
      <c r="Q51" s="13" t="str">
        <f t="shared" si="49"/>
        <v/>
      </c>
      <c r="R51" s="73"/>
      <c r="S51" s="74"/>
      <c r="T51" s="44"/>
      <c r="U51" s="5"/>
    </row>
    <row r="52" spans="1:21" x14ac:dyDescent="0.15">
      <c r="A52" s="4"/>
      <c r="B52" s="97"/>
      <c r="C52" s="100"/>
      <c r="D52" s="103"/>
      <c r="E52" s="100"/>
      <c r="F52" s="105"/>
      <c r="G52" s="106"/>
      <c r="H52" s="100"/>
      <c r="I52" s="100"/>
      <c r="J52" s="69"/>
      <c r="K52" s="13">
        <v>3</v>
      </c>
      <c r="L52" s="14"/>
      <c r="M52" s="13" t="str">
        <f>_xlfn.XLOOKUP(L52, $V$5:$V$10, $W$5:$W$10, "", 0)</f>
        <v/>
      </c>
      <c r="N52" s="13" t="str">
        <f>IF(L52="Ion Thruster", 5 * G52, _xlfn.XLOOKUP(L52, $V$5:$V$10, $X$5:$X$10, "", 0))</f>
        <v/>
      </c>
      <c r="O52" s="15"/>
      <c r="P52" s="13" t="str">
        <f t="shared" si="48"/>
        <v/>
      </c>
      <c r="Q52" s="13" t="str">
        <f t="shared" si="49"/>
        <v/>
      </c>
      <c r="R52" s="79" t="s">
        <v>48</v>
      </c>
      <c r="S52" s="81" t="str">
        <f>IF(B50="", "", I50*P54)</f>
        <v/>
      </c>
      <c r="T52" s="45"/>
      <c r="U52" s="5"/>
    </row>
    <row r="53" spans="1:21" x14ac:dyDescent="0.15">
      <c r="A53" s="4"/>
      <c r="B53" s="97"/>
      <c r="C53" s="100"/>
      <c r="D53" s="103"/>
      <c r="E53" s="100"/>
      <c r="F53" s="105"/>
      <c r="G53" s="106"/>
      <c r="H53" s="100"/>
      <c r="I53" s="100"/>
      <c r="J53" s="69"/>
      <c r="K53" s="13">
        <v>4</v>
      </c>
      <c r="L53" s="14"/>
      <c r="M53" s="13" t="str">
        <f>_xlfn.XLOOKUP(L53, $V$5:$V$10, $W$5:$W$10, "", 0)</f>
        <v/>
      </c>
      <c r="N53" s="13" t="str">
        <f>IF(L53="Ion Thruster", 5 * G53, _xlfn.XLOOKUP(L53, $V$5:$V$10, $X$5:$X$10, "", 0))</f>
        <v/>
      </c>
      <c r="O53" s="15"/>
      <c r="P53" s="13" t="str">
        <f t="shared" si="48"/>
        <v/>
      </c>
      <c r="Q53" s="13" t="str">
        <f t="shared" si="49"/>
        <v/>
      </c>
      <c r="R53" s="80"/>
      <c r="S53" s="82"/>
      <c r="T53" s="44"/>
      <c r="U53" s="5"/>
    </row>
    <row r="54" spans="1:21" ht="13" thickBot="1" x14ac:dyDescent="0.2">
      <c r="A54" s="4"/>
      <c r="B54" s="117"/>
      <c r="C54" s="112"/>
      <c r="D54" s="118"/>
      <c r="E54" s="112"/>
      <c r="F54" s="119"/>
      <c r="G54" s="120"/>
      <c r="H54" s="112"/>
      <c r="I54" s="112"/>
      <c r="J54" s="113"/>
      <c r="K54" s="114"/>
      <c r="L54" s="115"/>
      <c r="M54" s="115"/>
      <c r="N54" s="116"/>
      <c r="O54" s="48" t="s">
        <v>47</v>
      </c>
      <c r="P54" s="49" t="str">
        <f t="shared" ref="P54" si="50">IF(J50="","",J50+SUM(P50:P53))</f>
        <v/>
      </c>
      <c r="Q54" s="49" t="str">
        <f>IF(B50="", "", SUM(Q50:Q53))</f>
        <v/>
      </c>
      <c r="R54" s="50" t="s">
        <v>41</v>
      </c>
      <c r="S54" s="51" t="str">
        <f t="shared" ref="S54" si="51">IF($B50="","",IF(Q54 &gt;= S52, "Y", "N"))</f>
        <v/>
      </c>
      <c r="T54" s="52"/>
      <c r="U54" s="5"/>
    </row>
    <row r="55" spans="1:21" x14ac:dyDescent="0.15">
      <c r="B55" s="31"/>
      <c r="C55" s="13"/>
      <c r="D55" s="31"/>
      <c r="E55" s="13"/>
      <c r="F55" s="13"/>
      <c r="G55" s="13"/>
      <c r="H55" s="13"/>
      <c r="I55" s="13"/>
      <c r="J55" s="13"/>
      <c r="K55" s="13"/>
      <c r="L55" s="31"/>
      <c r="M55" s="13"/>
      <c r="N55" s="13"/>
      <c r="O55" s="13"/>
      <c r="P55" s="13"/>
      <c r="Q55" s="13"/>
      <c r="R55" s="13"/>
      <c r="S55" s="13"/>
      <c r="T55" s="31"/>
    </row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J5:J9"/>
    <mergeCell ref="R5:S6"/>
    <mergeCell ref="AA5:BM5"/>
    <mergeCell ref="BO5:DA5"/>
    <mergeCell ref="R7:R8"/>
    <mergeCell ref="S7:S8"/>
    <mergeCell ref="Y7:Y38"/>
    <mergeCell ref="K9:N9"/>
    <mergeCell ref="B3:I3"/>
    <mergeCell ref="K3:Q3"/>
    <mergeCell ref="B5:B9"/>
    <mergeCell ref="C5:C9"/>
    <mergeCell ref="D5:D9"/>
    <mergeCell ref="E5:E9"/>
    <mergeCell ref="F5:F9"/>
    <mergeCell ref="G5:G9"/>
    <mergeCell ref="H5:H9"/>
    <mergeCell ref="I5:I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24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L5:L8 L50:L53 L45:L48 L40:L43 L35:L38 L30:L33 L25:L28 L20:L23 L10:L13 L15:L18" xr:uid="{0A582964-8619-A448-BC3C-372384BB1888}">
      <formula1>$V$5:$V$11</formula1>
    </dataValidation>
    <dataValidation type="list" allowBlank="1" showInputMessage="1" showErrorMessage="1" sqref="D5:D54" xr:uid="{FECA5252-8101-E24D-927B-36676573A1D6}">
      <formula1>Valid_Destinations</formula1>
    </dataValidation>
    <dataValidation type="list" allowBlank="1" showInputMessage="1" showErrorMessage="1" sqref="B5:B54" xr:uid="{F46C9479-CF81-544F-94FD-78161E3A456C}">
      <formula1>Valid_Origins</formula1>
    </dataValidation>
    <dataValidation type="list" allowBlank="1" showInputMessage="1" showErrorMessage="1" sqref="F5:F54" xr:uid="{447C4EF7-932B-5C4B-95BA-498E35E9B087}">
      <formula1>$DB$5:$DB$10</formula1>
    </dataValidation>
  </dataValidations>
  <pageMargins left="0.25" right="0.2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35</vt:i4>
      </vt:variant>
    </vt:vector>
  </HeadingPairs>
  <TitlesOfParts>
    <vt:vector size="40" baseType="lpstr">
      <vt:lpstr>OP Example Mission</vt:lpstr>
      <vt:lpstr>Mission Planner 1</vt:lpstr>
      <vt:lpstr>Mission Planner 2</vt:lpstr>
      <vt:lpstr>Mission Planner 3</vt:lpstr>
      <vt:lpstr>Mission Planner 4</vt:lpstr>
      <vt:lpstr>'Mission Planner 1'!Destinations</vt:lpstr>
      <vt:lpstr>'Mission Planner 2'!Destinations</vt:lpstr>
      <vt:lpstr>'Mission Planner 3'!Destinations</vt:lpstr>
      <vt:lpstr>'Mission Planner 4'!Destinations</vt:lpstr>
      <vt:lpstr>'OP Example Mission'!Destinations</vt:lpstr>
      <vt:lpstr>'Mission Planner 1'!Maneuver_Difficulties</vt:lpstr>
      <vt:lpstr>'Mission Planner 2'!Maneuver_Difficulties</vt:lpstr>
      <vt:lpstr>'Mission Planner 3'!Maneuver_Difficulties</vt:lpstr>
      <vt:lpstr>'Mission Planner 4'!Maneuver_Difficulties</vt:lpstr>
      <vt:lpstr>'OP Example Mission'!Maneuver_Difficulties</vt:lpstr>
      <vt:lpstr>'Mission Planner 1'!Maneuver_Years</vt:lpstr>
      <vt:lpstr>'Mission Planner 2'!Maneuver_Years</vt:lpstr>
      <vt:lpstr>'Mission Planner 3'!Maneuver_Years</vt:lpstr>
      <vt:lpstr>'Mission Planner 4'!Maneuver_Years</vt:lpstr>
      <vt:lpstr>'OP Example Mission'!Maneuver_Years</vt:lpstr>
      <vt:lpstr>'Mission Planner 1'!Origins</vt:lpstr>
      <vt:lpstr>'Mission Planner 2'!Origins</vt:lpstr>
      <vt:lpstr>'Mission Planner 3'!Origins</vt:lpstr>
      <vt:lpstr>'Mission Planner 4'!Origins</vt:lpstr>
      <vt:lpstr>'OP Example Mission'!Origins</vt:lpstr>
      <vt:lpstr>'Mission Planner 1'!Print_Area</vt:lpstr>
      <vt:lpstr>'Mission Planner 2'!Print_Area</vt:lpstr>
      <vt:lpstr>'Mission Planner 3'!Print_Area</vt:lpstr>
      <vt:lpstr>'Mission Planner 4'!Print_Area</vt:lpstr>
      <vt:lpstr>'OP Example Mission'!Print_Area</vt:lpstr>
      <vt:lpstr>'Mission Planner 1'!Valid_Destinations</vt:lpstr>
      <vt:lpstr>'Mission Planner 2'!Valid_Destinations</vt:lpstr>
      <vt:lpstr>'Mission Planner 3'!Valid_Destinations</vt:lpstr>
      <vt:lpstr>'Mission Planner 4'!Valid_Destinations</vt:lpstr>
      <vt:lpstr>'OP Example Mission'!Valid_Destinations</vt:lpstr>
      <vt:lpstr>'Mission Planner 1'!Valid_Origins</vt:lpstr>
      <vt:lpstr>'Mission Planner 2'!Valid_Origins</vt:lpstr>
      <vt:lpstr>'Mission Planner 3'!Valid_Origins</vt:lpstr>
      <vt:lpstr>'Mission Planner 4'!Valid_Origins</vt:lpstr>
      <vt:lpstr>'OP Example Mission'!Valid_Origins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Greg Wong</cp:lastModifiedBy>
  <dcterms:created xsi:type="dcterms:W3CDTF">2017-05-31T20:47:21Z</dcterms:created>
  <dcterms:modified xsi:type="dcterms:W3CDTF">2025-03-17T00:50:48Z</dcterms:modified>
</cp:coreProperties>
</file>